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485" windowWidth="13470" windowHeight="12240" tabRatio="938" activeTab="4"/>
  </bookViews>
  <sheets>
    <sheet name="Показатели" sheetId="1" r:id="rId1"/>
    <sheet name="Долгосрочные показатели " sheetId="2" r:id="rId2"/>
    <sheet name="РАИП " sheetId="3" r:id="rId3"/>
    <sheet name="Распределение расходов" sheetId="4" r:id="rId4"/>
    <sheet name="Ресурсное обеспечение" sheetId="5" r:id="rId5"/>
  </sheets>
  <definedNames>
    <definedName name="_xlnm._FilterDatabase" localSheetId="2" hidden="1">'РАИП '!$A$5:$I$5</definedName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FilterData" localSheetId="2" hidden="1">'РАИП '!$A$5:$I$5</definedName>
    <definedName name="Z_4767DD30_F6FB_4FF0_A429_8866A8232500_.wvu.PrintArea" localSheetId="1" hidden="1">'Долгосрочные показатели '!$A$1:$Q$9</definedName>
    <definedName name="Z_4767DD30_F6FB_4FF0_A429_8866A8232500_.wvu.PrintArea" localSheetId="0" hidden="1">'Показатели'!$A$1:$L$43</definedName>
    <definedName name="Z_4767DD30_F6FB_4FF0_A429_8866A8232500_.wvu.PrintArea" localSheetId="2" hidden="1">'РАИП '!$A$1:$I$93</definedName>
    <definedName name="Z_4767DD30_F6FB_4FF0_A429_8866A8232500_.wvu.PrintArea" localSheetId="3" hidden="1">'Распределение расходов'!$A$1:$L$20</definedName>
    <definedName name="Z_4767DD30_F6FB_4FF0_A429_8866A8232500_.wvu.PrintArea" localSheetId="4" hidden="1">'Ресурсное обеспечение'!$A$1:$H$33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0" hidden="1">'Показатели'!$3:$5</definedName>
    <definedName name="Z_4767DD30_F6FB_4FF0_A429_8866A8232500_.wvu.PrintTitles" localSheetId="2" hidden="1">'РАИП '!$3:$5</definedName>
    <definedName name="Z_4767DD30_F6FB_4FF0_A429_8866A8232500_.wvu.PrintTitles" localSheetId="3" hidden="1">'Распределение расходов'!$3:$4</definedName>
    <definedName name="Z_4767DD30_F6FB_4FF0_A429_8866A8232500_.wvu.PrintTitles" localSheetId="4" hidden="1">'Ресурсное обеспечение'!$3:$4</definedName>
    <definedName name="Z_4767DD30_F6FB_4FF0_A429_8866A8232500_.wvu.Rows" localSheetId="2" hidden="1">'РАИП '!#REF!,'РАИП '!$91:$92</definedName>
    <definedName name="Z_7C917F30_361A_4C86_9002_2134EAE2E3CF_.wvu.FilterData" localSheetId="2" hidden="1">'РАИП '!$A$5:$I$5</definedName>
    <definedName name="Z_7C917F30_361A_4C86_9002_2134EAE2E3CF_.wvu.PrintArea" localSheetId="4" hidden="1">'Ресурсное обеспечение'!$A$1:$H$33</definedName>
    <definedName name="Z_7C917F30_361A_4C86_9002_2134EAE2E3CF_.wvu.PrintTitles" localSheetId="4" hidden="1">'Ресурсное обеспечение'!$3:$4</definedName>
    <definedName name="Z_CDE1D6F6_68DF_42F8_B01A_FF6465B24CCD_.wvu.Cols" localSheetId="1" hidden="1">'Долгосрочные показатели '!$D:$E</definedName>
    <definedName name="Z_CDE1D6F6_68DF_42F8_B01A_FF6465B24CCD_.wvu.Cols" localSheetId="0" hidden="1">'Показатели'!$F:$F</definedName>
    <definedName name="Z_CDE1D6F6_68DF_42F8_B01A_FF6465B24CCD_.wvu.FilterData" localSheetId="2" hidden="1">'РАИП '!$A$5:$I$5</definedName>
    <definedName name="Z_CDE1D6F6_68DF_42F8_B01A_FF6465B24CCD_.wvu.PrintArea" localSheetId="1" hidden="1">'Долгосрочные показатели '!$A$1:$R$9</definedName>
    <definedName name="Z_CDE1D6F6_68DF_42F8_B01A_FF6465B24CCD_.wvu.PrintArea" localSheetId="0" hidden="1">'Показатели'!$A$1:$L$43</definedName>
    <definedName name="Z_CDE1D6F6_68DF_42F8_B01A_FF6465B24CCD_.wvu.PrintArea" localSheetId="2" hidden="1">'РАИП '!$A$1:$J$93</definedName>
    <definedName name="Z_CDE1D6F6_68DF_42F8_B01A_FF6465B24CCD_.wvu.PrintArea" localSheetId="3" hidden="1">'Распределение расходов'!$A$1:$L$20</definedName>
    <definedName name="Z_CDE1D6F6_68DF_42F8_B01A_FF6465B24CCD_.wvu.PrintArea" localSheetId="4" hidden="1">'Ресурсное обеспечение'!$A$1:$H$33</definedName>
    <definedName name="Z_CDE1D6F6_68DF_42F8_B01A_FF6465B24CCD_.wvu.PrintTitles" localSheetId="1" hidden="1">'Долгосрочные показатели '!$3:$4</definedName>
    <definedName name="Z_CDE1D6F6_68DF_42F8_B01A_FF6465B24CCD_.wvu.PrintTitles" localSheetId="0" hidden="1">'Показатели'!$3:$5</definedName>
    <definedName name="Z_CDE1D6F6_68DF_42F8_B01A_FF6465B24CCD_.wvu.PrintTitles" localSheetId="2" hidden="1">'РАИП '!$3:$5</definedName>
    <definedName name="Z_CDE1D6F6_68DF_42F8_B01A_FF6465B24CCD_.wvu.PrintTitles" localSheetId="3" hidden="1">'Распределение расходов'!$3:$4</definedName>
    <definedName name="Z_CDE1D6F6_68DF_42F8_B01A_FF6465B24CCD_.wvu.PrintTitles" localSheetId="4" hidden="1">'Ресурсное обеспечение'!$3:$4</definedName>
    <definedName name="Z_CDE1D6F6_68DF_42F8_B01A_FF6465B24CCD_.wvu.Rows" localSheetId="2" hidden="1">'РАИП '!#REF!,'РАИП '!$91:$92</definedName>
    <definedName name="_xlnm.Print_Titles" localSheetId="1">'Долгосрочные показатели '!$3:$4</definedName>
    <definedName name="_xlnm.Print_Titles" localSheetId="0">'Показатели'!$3:$5</definedName>
    <definedName name="_xlnm.Print_Titles" localSheetId="2">'РАИП '!$3:$5</definedName>
    <definedName name="_xlnm.Print_Titles" localSheetId="3">'Распределение расходов'!$3:$4</definedName>
    <definedName name="_xlnm.Print_Titles" localSheetId="4">'Ресурсное обеспечение'!$3:$4</definedName>
    <definedName name="_xlnm.Print_Area" localSheetId="1">'Долгосрочные показатели '!$A$1:$R$9</definedName>
    <definedName name="_xlnm.Print_Area" localSheetId="0">'Показатели'!$A$1:$L$43</definedName>
    <definedName name="_xlnm.Print_Area" localSheetId="2">'РАИП '!$A$1:$J$93</definedName>
    <definedName name="_xlnm.Print_Area" localSheetId="3">'Распределение расходов'!$A$1:$L$20</definedName>
    <definedName name="_xlnm.Print_Area" localSheetId="4">'Ресурсное обеспечение'!$A$1:$H$33</definedName>
  </definedNames>
  <calcPr fullCalcOnLoad="1" fullPrecision="0"/>
</workbook>
</file>

<file path=xl/sharedStrings.xml><?xml version="1.0" encoding="utf-8"?>
<sst xmlns="http://schemas.openxmlformats.org/spreadsheetml/2006/main" count="389" uniqueCount="150">
  <si>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</si>
  <si>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</si>
  <si>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</si>
  <si>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</si>
  <si>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</si>
  <si>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</si>
  <si>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</si>
  <si>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</si>
  <si>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</si>
  <si>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</si>
  <si>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</si>
  <si>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</si>
  <si>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</si>
  <si>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</si>
  <si>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</si>
  <si>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</si>
  <si>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Доля оздоровленных детей школьного возраста</t>
  </si>
  <si>
    <t xml:space="preserve">Остаток стоимости строительства в ценах  контракта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</si>
  <si>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</si>
  <si>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</si>
  <si>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</si>
  <si>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</si>
  <si>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</si>
  <si>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</si>
  <si>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</si>
  <si>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</si>
  <si>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</si>
  <si>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</si>
  <si>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</si>
  <si>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</si>
  <si>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</si>
  <si>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</si>
  <si>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</si>
  <si>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</si>
  <si>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</si>
  <si>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</si>
  <si>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</si>
  <si>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Объем капитальных вложений, тыс. рублей</t>
  </si>
  <si>
    <t>Источник информации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</si>
  <si>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</si>
  <si>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</si>
  <si>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</si>
  <si>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</si>
  <si>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</si>
  <si>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</si>
  <si>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</si>
  <si>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</si>
  <si>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</si>
  <si>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2023 год</t>
  </si>
  <si>
    <t>Статус</t>
  </si>
  <si>
    <t>юридические лица</t>
  </si>
  <si>
    <t>Оценка расходов 
(тыс. руб.), годы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</si>
  <si>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</si>
  <si>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</si>
  <si>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</si>
  <si>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</si>
  <si>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</si>
  <si>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</si>
  <si>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</si>
  <si>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</si>
  <si>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</si>
  <si>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</si>
  <si>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</si>
  <si>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</si>
  <si>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</si>
  <si>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Подпрограмма 2</t>
  </si>
  <si>
    <t>Подпрограмма 3</t>
  </si>
  <si>
    <t xml:space="preserve">Подпрограмма 1 </t>
  </si>
  <si>
    <t xml:space="preserve">Подпрограмма 2 </t>
  </si>
  <si>
    <t>«Развитие дошкольного, общего и дополнительного образования детей»</t>
  </si>
  <si>
    <t>балл</t>
  </si>
  <si>
    <t>По годам до ввода объекта</t>
  </si>
  <si>
    <t>внебюджетные источники</t>
  </si>
  <si>
    <t>Ответственный исполнитель, соисполнители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</si>
  <si>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</si>
  <si>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 xml:space="preserve">Цели, задачи, показатели </t>
  </si>
  <si>
    <t xml:space="preserve">Вес показателя </t>
  </si>
  <si>
    <t>2024 год</t>
  </si>
  <si>
    <t>Цель: обеспечение высокого качества образования, государственная поддержка детей-сирот, детей, оставшихся без попечения родителей, отдых и оздоровление детей в летний период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</si>
  <si>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Эвенкийского муниципального района (с учетом групп кратковременного пребывания)</t>
  </si>
  <si>
    <t>Подпрограмма 1 «Развитие дошкольного, общего и дополнительного образования детей»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</si>
  <si>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</si>
  <si>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ЭМР</t>
  </si>
  <si>
    <t>Удельный вес воспитанников дошкольных образовательных организаций, расположенных на территории ЭМР,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ЭМР</t>
  </si>
  <si>
    <t>1</t>
  </si>
  <si>
    <t>1.1</t>
  </si>
  <si>
    <t>1.1.1</t>
  </si>
  <si>
    <t>1.2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</si>
  <si>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</si>
  <si>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Доля детей с ограниченными возможностями здоровья и детей-инвалидов, получающих качественное общее образование, от общей численности детей с ограниченными возможностями здоровья и детей-инвалидов школьного возраста</t>
  </si>
  <si>
    <t>1.3</t>
  </si>
  <si>
    <t>Удельный вес педагогических работников прошедших обучение и повышение квалификации, в общей численности педагогических работников Эвенкийского муниципального района</t>
  </si>
  <si>
    <t>71,2</t>
  </si>
  <si>
    <t>72,3</t>
  </si>
  <si>
    <t>73</t>
  </si>
  <si>
    <t>Увеличение числа детей, получивших возможность участия в конкурсах, олимпиадах, соревнованиях, интенсивных  школах за пределами Эвенкийского муниципального района</t>
  </si>
  <si>
    <t>Увеличение числа детей, получивших возможность участия в конкурсах, олимпиадах, соревнованиях, интенсивных  школах в Эвекнийском муниципальном районе</t>
  </si>
  <si>
    <t>Доля подростков, состоящих на внутришкольном учете, от общей численности обучающихся</t>
  </si>
  <si>
    <t>Доля подростков, состоящих на учете в КДН и ЗП администрации ЭМР, от общей численности обучающихся</t>
  </si>
  <si>
    <t>Увеличение числа детей охваченных профилактическими мероприятиями</t>
  </si>
  <si>
    <t>Подпрограмма 2 «Обеспечение реализации муниципальной программы и прочие мероприятия»</t>
  </si>
  <si>
    <r>
      <t>Соблюдение сроков предоставления отчетности, запросов</t>
    </r>
    <r>
      <rPr>
        <i/>
        <sz val="12"/>
        <color indexed="36"/>
        <rFont val="Times New Roman"/>
        <family val="1"/>
      </rPr>
      <t xml:space="preserve">. </t>
    </r>
  </si>
  <si>
    <t>Своевременность утверждения смет финансово-хозяйственной деятельности подведомственных учреждений на текущий финансовый год и плановый период в соответствии с установленными сроками администрации Эвенкийского муниципального района.</t>
  </si>
  <si>
    <t>Своевременное доведение Главным распорядителем лимитов бюджетных обязательств до подведомственных учреждений, предусмотренных бюджетом Эвенкийского муниципального района.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</si>
  <si>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краевого бюджета бюджету района</t>
  </si>
  <si>
    <t xml:space="preserve">Руководитель Управления образования </t>
  </si>
  <si>
    <t>О.С. Шаповалова</t>
  </si>
  <si>
    <t>Целевые показатели на долгосрочный период</t>
  </si>
  <si>
    <t xml:space="preserve">Перечень объектов капитального строительства
(за счет всех источников финансирования)
</t>
  </si>
  <si>
    <t>Главный распорядитель: Депортамент капитального строительства администрации ЭМР</t>
  </si>
  <si>
    <t>бюджет района</t>
  </si>
  <si>
    <t>Статус (муниципальная программа, подпрограмма)</t>
  </si>
  <si>
    <t>Муниципальная программа</t>
  </si>
  <si>
    <t xml:space="preserve"> «Развитие образования Эвенкийского муниципального района» </t>
  </si>
  <si>
    <t>Управление образования администрации ЭМР</t>
  </si>
  <si>
    <t>507</t>
  </si>
  <si>
    <t>Департамент капитального строительства администрации ЭМР</t>
  </si>
  <si>
    <t>«Обеспечение реализации муниципальной программы и прочие мероприятия»</t>
  </si>
  <si>
    <t>Ресурсное обеспечение и прогнозная оценка расходов на реализацию целей муниципальной программы Эвенкийского муниципального района с учетом источников финансирования, в том числе по уровням бюджетной системы</t>
  </si>
  <si>
    <t xml:space="preserve"> «Государственная поддержка детей-сирот»</t>
  </si>
  <si>
    <t>«Государственная поддержка детей-сирот»</t>
  </si>
  <si>
    <t>Наименование муниципальной программы, подпрограммы муниципальной программы</t>
  </si>
  <si>
    <t>513</t>
  </si>
  <si>
    <t xml:space="preserve">Распределение планируемых расходов за счет средств районного бюджета по мероприятиям и подпрограммам муниципальной программы </t>
  </si>
  <si>
    <t>Задача № 1.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период;</t>
  </si>
  <si>
    <t>Задача № 2. Создание условий для эффективного управления отраслью;</t>
  </si>
  <si>
    <t>Задача № 3. Оказание государственной поддержки детям-сиротам и детям, оставшимся без попечения родителей, а также лицам из их числа.</t>
  </si>
  <si>
    <t>ведомственная отчетность</t>
  </si>
  <si>
    <t>1.2.1</t>
  </si>
  <si>
    <t>Подпрограмма 3 «Государственная поддержка детей-сирот»,</t>
  </si>
  <si>
    <t>1.3.1</t>
  </si>
  <si>
    <t xml:space="preserve">Цели, целевые показатели, задачи, показатели результативности (показатели развития отрасли, вида экономической деятельности)
</t>
  </si>
  <si>
    <t>Приложение № 5 
к муниципальной программе 
Эвенкийского муниципального района «Развитие образования Эвенкийского муниципального района»  на 2014-2016 гды</t>
  </si>
  <si>
    <t>Приложение № 1 
к Паспорту  муниципальной программы 
Эвенкийского муниципального района «Развитие образования Эвенкийского муниципального района»  на 2014 - 2016 годы</t>
  </si>
  <si>
    <t>Приложение № 2 
к Паспорту  муниципальной программы 
Эвенкийского муниципального района «Развитие образования Эвенкийского муниципального района» на 2014 - 2016 годы.</t>
  </si>
  <si>
    <t>Приложение № 3 
к Паспорту  муниципальной программы 
Эвенкийского муниципального района «Развитие образования Эвенкийского муниципального района» на 2014-2016 годы</t>
  </si>
  <si>
    <t>Приложение № 4
к муниципальной программе
Эвенкийского муниципального района «Развитие образования Эвенкийского муниципального района» на 2014 - 2016 годы</t>
  </si>
  <si>
    <t xml:space="preserve">капитальный ремонт крыши МКОУ "Туринская средняя общеобразовательная школа"      </t>
  </si>
  <si>
    <t>Частичная замена гипсокартона, замена черновых полов в старшей группе, ремонт цоколя, пристройкатуалетной комнаьты в корпусе №1 МКДОУ "Детский сад №4"Осиктакан" п.Тура</t>
  </si>
  <si>
    <t>Ремонт полов в здании  МКДОУ "Детский сад п.Тутончаны"</t>
  </si>
  <si>
    <t>Ремонт крыши здания  школы МКОУ "Кислоканская средняя общеобразовательная школа"</t>
  </si>
  <si>
    <t>Усиление конструкций здания  МКОУ "Ванаварская средняя общеобразовательная школа"</t>
  </si>
  <si>
    <t>Ремонт полов в пришкольном интернате и утепление стен МКОУ "Тутончанская средняя общеобразовательная школа"</t>
  </si>
  <si>
    <t>Ремонт ролов в здании МКДОУ "Детский сад №3 "Ручеек" п.Тура</t>
  </si>
  <si>
    <t>Софинансирование ремонгта МКДОУ "Детский сад "Северок" п.Ванавара</t>
  </si>
  <si>
    <t xml:space="preserve">Капетальный ремонт,усиление фундамента  МКОУ "Туринская средняя общеобразовательная школа"      </t>
  </si>
  <si>
    <t>Ремонт крыши  МКДОУ "Детский сад п.Кислокан"</t>
  </si>
  <si>
    <t>Кадастровые работы по объекту строительства школы в п.Эконда</t>
  </si>
  <si>
    <t xml:space="preserve">ремонт туалета МКОУ "Туринская средняя общеобразовательная школа"      </t>
  </si>
  <si>
    <t>Введение дополнительных 35  мест в системе дошкольного образования детей ДОУ "Северок" п.Ванавара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</si>
</sst>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  <numFmt numFmtId="201" formatCode="#,##0.0_ ;[Red]\-#,##0.0\ "/>
    <numFmt numFmtId="202" formatCode="#,##0.000_ ;\-#,##0.000\ 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6" tint="0.39998000860214233"/>
      <name val="Times New Roman"/>
      <family val="1"/>
    </font>
    <font>
      <sz val="12"/>
      <color theme="1"/>
      <name val="Times New Roman"/>
      <family val="1"/>
    </font>
    <font>
      <i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0" xfId="56" applyFont="1" applyFill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56" applyFont="1" applyFill="1" applyAlignment="1">
      <alignment vertical="top" wrapText="1"/>
      <protection/>
    </xf>
    <xf numFmtId="0" fontId="6" fillId="0" borderId="10" xfId="56" applyFont="1" applyFill="1" applyBorder="1">
      <alignment/>
      <protection/>
    </xf>
    <xf numFmtId="2" fontId="56" fillId="0" borderId="0" xfId="0" applyNumberFormat="1" applyFont="1" applyFill="1" applyAlignment="1">
      <alignment/>
    </xf>
    <xf numFmtId="0" fontId="4" fillId="0" borderId="12" xfId="0" applyFont="1" applyBorder="1" applyAlignment="1">
      <alignment wrapText="1"/>
    </xf>
    <xf numFmtId="172" fontId="6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171" fontId="4" fillId="33" borderId="13" xfId="53" applyNumberFormat="1" applyFont="1" applyFill="1" applyBorder="1" applyAlignment="1">
      <alignment horizontal="center" vertical="center" wrapText="1"/>
      <protection/>
    </xf>
    <xf numFmtId="171" fontId="4" fillId="33" borderId="10" xfId="5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>
      <alignment horizontal="center" vertical="center"/>
      <protection/>
    </xf>
    <xf numFmtId="0" fontId="57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left" vertical="center" wrapText="1" inden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horizontal="left"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3" xfId="53" applyNumberFormat="1" applyFont="1" applyFill="1" applyBorder="1" applyAlignment="1">
      <alignment horizontal="center" vertical="center" wrapText="1"/>
      <protection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4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58" fillId="0" borderId="0" xfId="53" applyFont="1" applyFill="1" applyAlignment="1">
      <alignment wrapText="1"/>
      <protection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0" xfId="53" applyFont="1" applyFill="1" applyBorder="1" applyAlignment="1">
      <alignment horizontal="justify" vertical="center" wrapText="1"/>
      <protection/>
    </xf>
    <xf numFmtId="49" fontId="4" fillId="33" borderId="10" xfId="53" applyNumberFormat="1" applyFont="1" applyFill="1" applyBorder="1" applyAlignment="1">
      <alignment horizontal="justify" vertical="center" wrapText="1"/>
      <protection/>
    </xf>
    <xf numFmtId="0" fontId="4" fillId="33" borderId="13" xfId="53" applyFont="1" applyFill="1" applyBorder="1" applyAlignment="1">
      <alignment horizontal="justify" vertical="center" wrapText="1"/>
      <protection/>
    </xf>
    <xf numFmtId="0" fontId="4" fillId="33" borderId="10" xfId="0" applyFont="1" applyFill="1" applyBorder="1" applyAlignment="1">
      <alignment horizontal="justify" vertical="center"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6" fillId="34" borderId="0" xfId="56" applyFont="1" applyFill="1">
      <alignment/>
      <protection/>
    </xf>
    <xf numFmtId="0" fontId="8" fillId="34" borderId="0" xfId="56" applyFont="1" applyFill="1">
      <alignment/>
      <protection/>
    </xf>
    <xf numFmtId="166" fontId="4" fillId="33" borderId="10" xfId="65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7" fillId="33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horizontal="left" vertical="top" wrapText="1" indent="1"/>
    </xf>
    <xf numFmtId="0" fontId="57" fillId="33" borderId="10" xfId="0" applyFont="1" applyFill="1" applyBorder="1" applyAlignment="1">
      <alignment horizontal="left" vertical="top" wrapText="1" indent="2"/>
    </xf>
    <xf numFmtId="0" fontId="57" fillId="33" borderId="10" xfId="0" applyFont="1" applyFill="1" applyBorder="1" applyAlignment="1">
      <alignment horizontal="left" vertical="top" wrapText="1" indent="3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56" applyFont="1" applyFill="1" applyBorder="1" applyAlignment="1">
      <alignment horizontal="left" vertical="top" wrapText="1"/>
      <protection/>
    </xf>
    <xf numFmtId="166" fontId="4" fillId="33" borderId="10" xfId="56" applyNumberFormat="1" applyFont="1" applyFill="1" applyBorder="1" applyAlignment="1">
      <alignment horizontal="center" vertical="center" wrapText="1"/>
      <protection/>
    </xf>
    <xf numFmtId="166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56" applyFont="1" applyFill="1" applyBorder="1">
      <alignment/>
      <protection/>
    </xf>
    <xf numFmtId="0" fontId="4" fillId="33" borderId="10" xfId="56" applyFont="1" applyFill="1" applyBorder="1" applyAlignment="1">
      <alignment horizontal="left" vertical="top" wrapText="1"/>
      <protection/>
    </xf>
    <xf numFmtId="166" fontId="5" fillId="33" borderId="10" xfId="56" applyNumberFormat="1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center" vertical="top" wrapText="1"/>
      <protection/>
    </xf>
    <xf numFmtId="0" fontId="4" fillId="33" borderId="0" xfId="56" applyFont="1" applyFill="1" applyBorder="1" applyAlignment="1">
      <alignment horizontal="left" vertical="top" wrapText="1"/>
      <protection/>
    </xf>
    <xf numFmtId="166" fontId="5" fillId="33" borderId="0" xfId="0" applyNumberFormat="1" applyFont="1" applyFill="1" applyBorder="1" applyAlignment="1">
      <alignment horizontal="right" vertical="center"/>
    </xf>
    <xf numFmtId="166" fontId="4" fillId="33" borderId="0" xfId="56" applyNumberFormat="1" applyFont="1" applyFill="1" applyBorder="1" applyAlignment="1">
      <alignment horizontal="center" vertical="center" wrapText="1"/>
      <protection/>
    </xf>
    <xf numFmtId="166" fontId="6" fillId="33" borderId="0" xfId="56" applyNumberFormat="1" applyFont="1" applyFill="1" applyAlignment="1">
      <alignment vertical="center"/>
      <protection/>
    </xf>
    <xf numFmtId="0" fontId="6" fillId="33" borderId="0" xfId="56" applyFont="1" applyFill="1">
      <alignment/>
      <protection/>
    </xf>
    <xf numFmtId="0" fontId="4" fillId="33" borderId="0" xfId="56" applyFont="1" applyFill="1" applyBorder="1" applyAlignment="1">
      <alignment horizontal="left"/>
      <protection/>
    </xf>
    <xf numFmtId="166" fontId="4" fillId="33" borderId="0" xfId="56" applyNumberFormat="1" applyFont="1" applyFill="1" applyAlignment="1">
      <alignment/>
      <protection/>
    </xf>
    <xf numFmtId="0" fontId="5" fillId="33" borderId="10" xfId="56" applyFont="1" applyFill="1" applyBorder="1" applyAlignment="1">
      <alignment horizontal="justify" vertical="top" wrapText="1"/>
      <protection/>
    </xf>
    <xf numFmtId="202" fontId="4" fillId="33" borderId="10" xfId="56" applyNumberFormat="1" applyFont="1" applyFill="1" applyBorder="1" applyAlignment="1">
      <alignment horizontal="center" vertical="center"/>
      <protection/>
    </xf>
    <xf numFmtId="202" fontId="4" fillId="33" borderId="10" xfId="56" applyNumberFormat="1" applyFont="1" applyFill="1" applyBorder="1" applyAlignment="1">
      <alignment horizontal="center" vertical="center" wrapText="1"/>
      <protection/>
    </xf>
    <xf numFmtId="202" fontId="4" fillId="33" borderId="10" xfId="56" applyNumberFormat="1" applyFont="1" applyFill="1" applyBorder="1" applyAlignment="1">
      <alignment horizontal="right" vertical="center" wrapText="1"/>
      <protection/>
    </xf>
    <xf numFmtId="202" fontId="6" fillId="33" borderId="10" xfId="56" applyNumberFormat="1" applyFont="1" applyFill="1" applyBorder="1" applyAlignment="1">
      <alignment horizontal="center" vertical="center"/>
      <protection/>
    </xf>
    <xf numFmtId="182" fontId="4" fillId="33" borderId="10" xfId="56" applyNumberFormat="1" applyFont="1" applyFill="1" applyBorder="1" applyAlignment="1">
      <alignment horizontal="center" vertical="center" wrapText="1"/>
      <protection/>
    </xf>
    <xf numFmtId="182" fontId="4" fillId="33" borderId="10" xfId="56" applyNumberFormat="1" applyFont="1" applyFill="1" applyBorder="1" applyAlignment="1">
      <alignment horizontal="right" vertical="center" wrapText="1"/>
      <protection/>
    </xf>
    <xf numFmtId="182" fontId="5" fillId="33" borderId="10" xfId="56" applyNumberFormat="1" applyFont="1" applyFill="1" applyBorder="1" applyAlignment="1">
      <alignment horizontal="center" vertical="center" wrapText="1"/>
      <protection/>
    </xf>
    <xf numFmtId="182" fontId="4" fillId="33" borderId="10" xfId="0" applyNumberFormat="1" applyFont="1" applyFill="1" applyBorder="1" applyAlignment="1">
      <alignment horizontal="center" vertical="center"/>
    </xf>
    <xf numFmtId="182" fontId="4" fillId="33" borderId="0" xfId="0" applyNumberFormat="1" applyFont="1" applyFill="1" applyAlignment="1">
      <alignment horizontal="right"/>
    </xf>
    <xf numFmtId="182" fontId="4" fillId="33" borderId="10" xfId="65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/>
    </xf>
    <xf numFmtId="182" fontId="4" fillId="33" borderId="10" xfId="0" applyNumberFormat="1" applyFont="1" applyFill="1" applyBorder="1" applyAlignment="1">
      <alignment horizontal="right"/>
    </xf>
    <xf numFmtId="18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182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7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5" xfId="53" applyFont="1" applyFill="1" applyBorder="1" applyAlignment="1">
      <alignment horizontal="left" vertical="center" wrapText="1"/>
      <protection/>
    </xf>
    <xf numFmtId="0" fontId="4" fillId="33" borderId="18" xfId="53" applyFont="1" applyFill="1" applyBorder="1" applyAlignment="1">
      <alignment horizontal="left" vertical="center" wrapText="1"/>
      <protection/>
    </xf>
    <xf numFmtId="0" fontId="57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 wrapText="1"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0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left" vertical="top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top" wrapText="1"/>
    </xf>
    <xf numFmtId="0" fontId="4" fillId="33" borderId="12" xfId="0" applyFont="1" applyFill="1" applyBorder="1" applyAlignment="1">
      <alignment horizontal="left" wrapText="1"/>
    </xf>
    <xf numFmtId="182" fontId="4" fillId="33" borderId="10" xfId="56" applyNumberFormat="1" applyFont="1" applyFill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view="pageBreakPreview" zoomScale="89" zoomScaleSheetLayoutView="89" workbookViewId="0" topLeftCell="A1">
      <pane xSplit="2" ySplit="6" topLeftCell="C10" activePane="bottomRight" state="frozen"/>
      <selection pane="topLeft" activeCell="B8" sqref="B8"/>
      <selection pane="topRight" activeCell="B8" sqref="B8"/>
      <selection pane="bottomLeft" activeCell="B8" sqref="B8"/>
      <selection pane="bottomRight" activeCell="N40" sqref="N40"/>
    </sheetView>
  </sheetViews>
  <sheetFormatPr defaultColWidth="9.00390625" defaultRowHeight="12.75"/>
  <cols>
    <col min="1" max="1" width="6.25390625" style="35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2" width="11.375" style="1" customWidth="1"/>
    <col min="13" max="13" width="9.125" style="32" customWidth="1"/>
    <col min="14" max="16384" width="9.125" style="1" customWidth="1"/>
  </cols>
  <sheetData>
    <row r="1" spans="1:12" ht="89.25" customHeight="1">
      <c r="A1" s="31"/>
      <c r="B1" s="76"/>
      <c r="C1" s="28"/>
      <c r="D1" s="18"/>
      <c r="E1" s="18"/>
      <c r="G1" s="132" t="s">
        <v>133</v>
      </c>
      <c r="H1" s="132"/>
      <c r="I1" s="132"/>
      <c r="J1" s="132"/>
      <c r="K1" s="132"/>
      <c r="L1" s="132"/>
    </row>
    <row r="2" spans="1:12" ht="37.5" customHeight="1">
      <c r="A2" s="134" t="s">
        <v>131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4.25" customHeight="1">
      <c r="A3" s="135" t="s">
        <v>7</v>
      </c>
      <c r="B3" s="136" t="s">
        <v>75</v>
      </c>
      <c r="C3" s="136" t="s">
        <v>6</v>
      </c>
      <c r="D3" s="136" t="s">
        <v>76</v>
      </c>
      <c r="E3" s="136" t="s">
        <v>38</v>
      </c>
      <c r="F3" s="133" t="s">
        <v>25</v>
      </c>
      <c r="G3" s="133" t="s">
        <v>20</v>
      </c>
      <c r="H3" s="133" t="s">
        <v>21</v>
      </c>
      <c r="I3" s="133" t="s">
        <v>26</v>
      </c>
      <c r="J3" s="133" t="s">
        <v>27</v>
      </c>
      <c r="K3" s="137">
        <v>2016</v>
      </c>
      <c r="L3" s="133" t="s">
        <v>29</v>
      </c>
    </row>
    <row r="4" spans="1:12" ht="14.25" customHeight="1">
      <c r="A4" s="135"/>
      <c r="B4" s="136"/>
      <c r="C4" s="136"/>
      <c r="D4" s="136"/>
      <c r="E4" s="136"/>
      <c r="F4" s="133"/>
      <c r="G4" s="133"/>
      <c r="H4" s="133"/>
      <c r="I4" s="133"/>
      <c r="J4" s="133"/>
      <c r="K4" s="138"/>
      <c r="L4" s="133"/>
    </row>
    <row r="5" spans="1:12" ht="14.25" customHeight="1">
      <c r="A5" s="135"/>
      <c r="B5" s="136"/>
      <c r="C5" s="136"/>
      <c r="D5" s="136"/>
      <c r="E5" s="136"/>
      <c r="F5" s="133"/>
      <c r="G5" s="133"/>
      <c r="H5" s="133"/>
      <c r="I5" s="133"/>
      <c r="J5" s="133"/>
      <c r="K5" s="139"/>
      <c r="L5" s="133"/>
    </row>
    <row r="6" spans="1:12" ht="48" customHeight="1">
      <c r="A6" s="35" t="s">
        <v>84</v>
      </c>
      <c r="B6" s="146" t="s">
        <v>78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1:12" ht="35.25" customHeight="1">
      <c r="A7" s="65"/>
      <c r="B7" s="48" t="s">
        <v>74</v>
      </c>
      <c r="C7" s="50" t="s">
        <v>4</v>
      </c>
      <c r="D7" s="58" t="s">
        <v>62</v>
      </c>
      <c r="E7" s="66" t="s">
        <v>1</v>
      </c>
      <c r="F7" s="67"/>
      <c r="G7" s="75">
        <v>91</v>
      </c>
      <c r="H7" s="75">
        <v>90</v>
      </c>
      <c r="I7" s="75">
        <v>91</v>
      </c>
      <c r="J7" s="75">
        <v>91.1</v>
      </c>
      <c r="K7" s="75">
        <v>91.2</v>
      </c>
      <c r="L7" s="75">
        <v>91.2</v>
      </c>
    </row>
    <row r="8" spans="1:12" ht="93" customHeight="1">
      <c r="A8" s="65"/>
      <c r="B8" s="48" t="s">
        <v>79</v>
      </c>
      <c r="C8" s="50" t="s">
        <v>4</v>
      </c>
      <c r="D8" s="58" t="s">
        <v>62</v>
      </c>
      <c r="E8" s="62" t="s">
        <v>2</v>
      </c>
      <c r="F8" s="64">
        <v>80</v>
      </c>
      <c r="G8" s="50">
        <v>98</v>
      </c>
      <c r="H8" s="50">
        <v>98.1</v>
      </c>
      <c r="I8" s="50">
        <v>98.1</v>
      </c>
      <c r="J8" s="50">
        <v>98.1</v>
      </c>
      <c r="K8" s="50">
        <v>98.1</v>
      </c>
      <c r="L8" s="50">
        <v>98.1</v>
      </c>
    </row>
    <row r="9" spans="1:12" ht="66.75" customHeight="1">
      <c r="A9" s="65"/>
      <c r="B9" s="57" t="s">
        <v>41</v>
      </c>
      <c r="C9" s="50" t="s">
        <v>4</v>
      </c>
      <c r="D9" s="58" t="s">
        <v>62</v>
      </c>
      <c r="E9" s="58" t="s">
        <v>2</v>
      </c>
      <c r="F9" s="58">
        <v>1.96</v>
      </c>
      <c r="G9" s="47">
        <v>1.64</v>
      </c>
      <c r="H9" s="47">
        <v>0.85</v>
      </c>
      <c r="I9" s="47">
        <v>0.85</v>
      </c>
      <c r="J9" s="47">
        <v>0.85</v>
      </c>
      <c r="K9" s="47">
        <v>0.85</v>
      </c>
      <c r="L9" s="47">
        <v>0.85</v>
      </c>
    </row>
    <row r="10" spans="1:12" ht="40.5" customHeight="1">
      <c r="A10" s="65" t="s">
        <v>85</v>
      </c>
      <c r="B10" s="149" t="s">
        <v>124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ht="24" customHeight="1">
      <c r="A11" s="65" t="s">
        <v>86</v>
      </c>
      <c r="B11" s="140" t="s">
        <v>80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1:12" ht="77.25" customHeight="1">
      <c r="A12" s="68"/>
      <c r="B12" s="77" t="s">
        <v>41</v>
      </c>
      <c r="C12" s="50" t="s">
        <v>4</v>
      </c>
      <c r="D12" s="84">
        <v>0.04</v>
      </c>
      <c r="E12" s="82" t="s">
        <v>127</v>
      </c>
      <c r="F12" s="47">
        <v>2.34</v>
      </c>
      <c r="G12" s="47">
        <v>1.64</v>
      </c>
      <c r="H12" s="47">
        <v>0.85</v>
      </c>
      <c r="I12" s="47">
        <v>0.85</v>
      </c>
      <c r="J12" s="47">
        <v>0.85</v>
      </c>
      <c r="K12" s="47">
        <v>0.85</v>
      </c>
      <c r="L12" s="47">
        <v>0.85</v>
      </c>
    </row>
    <row r="13" spans="1:12" ht="48.75" customHeight="1">
      <c r="A13" s="68"/>
      <c r="B13" s="78" t="s">
        <v>81</v>
      </c>
      <c r="C13" s="49" t="s">
        <v>4</v>
      </c>
      <c r="D13" s="84">
        <v>0.04</v>
      </c>
      <c r="E13" s="82" t="s">
        <v>127</v>
      </c>
      <c r="F13" s="63">
        <v>546.3</v>
      </c>
      <c r="G13" s="49">
        <v>754.1</v>
      </c>
      <c r="H13" s="49">
        <v>804.4</v>
      </c>
      <c r="I13" s="49">
        <v>804.9</v>
      </c>
      <c r="J13" s="49">
        <v>805</v>
      </c>
      <c r="K13" s="49">
        <v>805.4</v>
      </c>
      <c r="L13" s="49">
        <v>805.4</v>
      </c>
    </row>
    <row r="14" spans="1:12" ht="74.25" customHeight="1">
      <c r="A14" s="68"/>
      <c r="B14" s="77" t="s">
        <v>82</v>
      </c>
      <c r="C14" s="50" t="s">
        <v>4</v>
      </c>
      <c r="D14" s="84">
        <v>0.04</v>
      </c>
      <c r="E14" s="82" t="s">
        <v>127</v>
      </c>
      <c r="F14" s="64">
        <v>80</v>
      </c>
      <c r="G14" s="50">
        <v>98</v>
      </c>
      <c r="H14" s="50">
        <v>98.1</v>
      </c>
      <c r="I14" s="50">
        <v>98.1</v>
      </c>
      <c r="J14" s="50">
        <v>98.1</v>
      </c>
      <c r="K14" s="50">
        <v>98.1</v>
      </c>
      <c r="L14" s="50">
        <v>98.1</v>
      </c>
    </row>
    <row r="15" spans="1:12" ht="93.75" customHeight="1">
      <c r="A15" s="68"/>
      <c r="B15" s="77" t="s">
        <v>83</v>
      </c>
      <c r="C15" s="50" t="s">
        <v>4</v>
      </c>
      <c r="D15" s="84">
        <v>0.04</v>
      </c>
      <c r="E15" s="82" t="s">
        <v>127</v>
      </c>
      <c r="F15" s="50" t="s">
        <v>0</v>
      </c>
      <c r="G15" s="50" t="s">
        <v>0</v>
      </c>
      <c r="H15" s="50" t="s">
        <v>0</v>
      </c>
      <c r="I15" s="50">
        <v>5</v>
      </c>
      <c r="J15" s="50">
        <v>30</v>
      </c>
      <c r="K15" s="50">
        <v>60</v>
      </c>
      <c r="L15" s="50">
        <v>60</v>
      </c>
    </row>
    <row r="16" spans="1:12" ht="86.25" customHeight="1">
      <c r="A16" s="68"/>
      <c r="B16" s="78" t="s">
        <v>42</v>
      </c>
      <c r="C16" s="83" t="s">
        <v>4</v>
      </c>
      <c r="D16" s="84">
        <v>0.04</v>
      </c>
      <c r="E16" s="82" t="s">
        <v>127</v>
      </c>
      <c r="F16" s="51">
        <v>15.6</v>
      </c>
      <c r="G16" s="51">
        <v>13.6</v>
      </c>
      <c r="H16" s="52">
        <v>13.6</v>
      </c>
      <c r="I16" s="52">
        <v>9</v>
      </c>
      <c r="J16" s="52">
        <v>9</v>
      </c>
      <c r="K16" s="52">
        <v>9</v>
      </c>
      <c r="L16" s="53">
        <v>9</v>
      </c>
    </row>
    <row r="17" spans="1:12" ht="75" customHeight="1">
      <c r="A17" s="68"/>
      <c r="B17" s="77" t="s">
        <v>43</v>
      </c>
      <c r="C17" s="58" t="s">
        <v>4</v>
      </c>
      <c r="D17" s="84">
        <v>0.04</v>
      </c>
      <c r="E17" s="82" t="s">
        <v>127</v>
      </c>
      <c r="F17" s="54">
        <v>83.66</v>
      </c>
      <c r="G17" s="54">
        <v>50</v>
      </c>
      <c r="H17" s="54">
        <v>50</v>
      </c>
      <c r="I17" s="54">
        <v>50</v>
      </c>
      <c r="J17" s="54">
        <v>60</v>
      </c>
      <c r="K17" s="54">
        <v>60</v>
      </c>
      <c r="L17" s="54">
        <v>60</v>
      </c>
    </row>
    <row r="18" spans="1:12" ht="53.25" customHeight="1">
      <c r="A18" s="68"/>
      <c r="B18" s="77" t="s">
        <v>14</v>
      </c>
      <c r="C18" s="58" t="s">
        <v>4</v>
      </c>
      <c r="D18" s="84">
        <v>0.04</v>
      </c>
      <c r="E18" s="82" t="s">
        <v>127</v>
      </c>
      <c r="F18" s="55">
        <v>90</v>
      </c>
      <c r="G18" s="55">
        <v>100</v>
      </c>
      <c r="H18" s="55">
        <v>100</v>
      </c>
      <c r="I18" s="55">
        <v>100</v>
      </c>
      <c r="J18" s="55">
        <v>100</v>
      </c>
      <c r="K18" s="55">
        <v>100</v>
      </c>
      <c r="L18" s="55">
        <v>100</v>
      </c>
    </row>
    <row r="19" spans="1:12" ht="68.25" customHeight="1">
      <c r="A19" s="68"/>
      <c r="B19" s="77" t="s">
        <v>44</v>
      </c>
      <c r="C19" s="58" t="s">
        <v>4</v>
      </c>
      <c r="D19" s="84">
        <v>0.04</v>
      </c>
      <c r="E19" s="82" t="s">
        <v>127</v>
      </c>
      <c r="F19" s="54">
        <v>9.78</v>
      </c>
      <c r="G19" s="54">
        <v>11.6</v>
      </c>
      <c r="H19" s="54">
        <v>6.1</v>
      </c>
      <c r="I19" s="54">
        <v>6</v>
      </c>
      <c r="J19" s="54">
        <v>6</v>
      </c>
      <c r="K19" s="54">
        <v>5</v>
      </c>
      <c r="L19" s="54">
        <v>5</v>
      </c>
    </row>
    <row r="20" spans="1:12" ht="57" customHeight="1">
      <c r="A20" s="68"/>
      <c r="B20" s="77" t="s">
        <v>88</v>
      </c>
      <c r="C20" s="69" t="s">
        <v>4</v>
      </c>
      <c r="D20" s="84">
        <v>0.04</v>
      </c>
      <c r="E20" s="82" t="s">
        <v>127</v>
      </c>
      <c r="F20" s="56">
        <v>35</v>
      </c>
      <c r="G20" s="56">
        <v>1.7</v>
      </c>
      <c r="H20" s="56">
        <v>1.5</v>
      </c>
      <c r="I20" s="56">
        <v>1.5</v>
      </c>
      <c r="J20" s="56">
        <v>1.5</v>
      </c>
      <c r="K20" s="56">
        <v>1.5</v>
      </c>
      <c r="L20" s="56">
        <v>1.5</v>
      </c>
    </row>
    <row r="21" spans="1:12" ht="61.5" customHeight="1">
      <c r="A21" s="68"/>
      <c r="B21" s="77" t="s">
        <v>89</v>
      </c>
      <c r="C21" s="69" t="s">
        <v>4</v>
      </c>
      <c r="D21" s="84">
        <v>0.04</v>
      </c>
      <c r="E21" s="82" t="s">
        <v>127</v>
      </c>
      <c r="F21" s="56">
        <v>45</v>
      </c>
      <c r="G21" s="56">
        <v>91</v>
      </c>
      <c r="H21" s="56">
        <v>92</v>
      </c>
      <c r="I21" s="56">
        <v>92</v>
      </c>
      <c r="J21" s="56">
        <v>92</v>
      </c>
      <c r="K21" s="56">
        <v>92</v>
      </c>
      <c r="L21" s="56">
        <v>92</v>
      </c>
    </row>
    <row r="22" spans="1:12" ht="62.25" customHeight="1">
      <c r="A22" s="68"/>
      <c r="B22" s="79" t="s">
        <v>46</v>
      </c>
      <c r="C22" s="50" t="s">
        <v>4</v>
      </c>
      <c r="D22" s="84">
        <v>0.04</v>
      </c>
      <c r="E22" s="82" t="s">
        <v>127</v>
      </c>
      <c r="F22" s="58">
        <v>70</v>
      </c>
      <c r="G22" s="58">
        <v>70</v>
      </c>
      <c r="H22" s="58">
        <v>70</v>
      </c>
      <c r="I22" s="58">
        <v>70.2</v>
      </c>
      <c r="J22" s="58">
        <v>70.4</v>
      </c>
      <c r="K22" s="58">
        <v>70.6</v>
      </c>
      <c r="L22" s="58">
        <v>70.6</v>
      </c>
    </row>
    <row r="23" spans="1:12" ht="59.25" customHeight="1">
      <c r="A23" s="68"/>
      <c r="B23" s="80" t="s">
        <v>91</v>
      </c>
      <c r="C23" s="60" t="s">
        <v>4</v>
      </c>
      <c r="D23" s="84">
        <v>0.04</v>
      </c>
      <c r="E23" s="82" t="s">
        <v>127</v>
      </c>
      <c r="F23" s="59"/>
      <c r="G23" s="60" t="s">
        <v>92</v>
      </c>
      <c r="H23" s="60" t="s">
        <v>93</v>
      </c>
      <c r="I23" s="60" t="s">
        <v>94</v>
      </c>
      <c r="J23" s="60" t="s">
        <v>94</v>
      </c>
      <c r="K23" s="60" t="s">
        <v>94</v>
      </c>
      <c r="L23" s="60" t="s">
        <v>94</v>
      </c>
    </row>
    <row r="24" spans="1:12" ht="58.5" customHeight="1">
      <c r="A24" s="68"/>
      <c r="B24" s="79" t="s">
        <v>47</v>
      </c>
      <c r="C24" s="50" t="s">
        <v>4</v>
      </c>
      <c r="D24" s="84">
        <v>0.04</v>
      </c>
      <c r="E24" s="82" t="s">
        <v>127</v>
      </c>
      <c r="F24" s="58">
        <v>78.4</v>
      </c>
      <c r="G24" s="58">
        <v>70</v>
      </c>
      <c r="H24" s="58">
        <v>70</v>
      </c>
      <c r="I24" s="58">
        <v>70</v>
      </c>
      <c r="J24" s="58">
        <v>70</v>
      </c>
      <c r="K24" s="58">
        <v>70</v>
      </c>
      <c r="L24" s="58">
        <v>70</v>
      </c>
    </row>
    <row r="25" spans="1:12" ht="60" customHeight="1">
      <c r="A25" s="68"/>
      <c r="B25" s="79" t="s">
        <v>95</v>
      </c>
      <c r="C25" s="50" t="s">
        <v>13</v>
      </c>
      <c r="D25" s="84">
        <v>0.04</v>
      </c>
      <c r="E25" s="82" t="s">
        <v>127</v>
      </c>
      <c r="F25" s="58"/>
      <c r="G25" s="58">
        <v>50</v>
      </c>
      <c r="H25" s="58">
        <v>51</v>
      </c>
      <c r="I25" s="58">
        <v>51</v>
      </c>
      <c r="J25" s="58">
        <v>52</v>
      </c>
      <c r="K25" s="58">
        <v>52</v>
      </c>
      <c r="L25" s="58">
        <v>52</v>
      </c>
    </row>
    <row r="26" spans="1:12" ht="60.75" customHeight="1">
      <c r="A26" s="68"/>
      <c r="B26" s="79" t="s">
        <v>96</v>
      </c>
      <c r="C26" s="50" t="s">
        <v>13</v>
      </c>
      <c r="D26" s="84">
        <v>0.04</v>
      </c>
      <c r="E26" s="82" t="s">
        <v>127</v>
      </c>
      <c r="F26" s="58"/>
      <c r="G26" s="58">
        <v>55</v>
      </c>
      <c r="H26" s="58">
        <v>60</v>
      </c>
      <c r="I26" s="58">
        <v>60</v>
      </c>
      <c r="J26" s="58">
        <v>60</v>
      </c>
      <c r="K26" s="58">
        <v>60</v>
      </c>
      <c r="L26" s="58">
        <v>60</v>
      </c>
    </row>
    <row r="27" spans="1:12" ht="41.25" customHeight="1">
      <c r="A27" s="68"/>
      <c r="B27" s="81" t="s">
        <v>16</v>
      </c>
      <c r="C27" s="83" t="s">
        <v>4</v>
      </c>
      <c r="D27" s="84">
        <v>0.04</v>
      </c>
      <c r="E27" s="82" t="s">
        <v>127</v>
      </c>
      <c r="F27" s="61">
        <v>82.9</v>
      </c>
      <c r="G27" s="61">
        <v>37</v>
      </c>
      <c r="H27" s="61">
        <v>37</v>
      </c>
      <c r="I27" s="61">
        <v>37</v>
      </c>
      <c r="J27" s="61">
        <v>37</v>
      </c>
      <c r="K27" s="61">
        <v>37</v>
      </c>
      <c r="L27" s="62">
        <v>37</v>
      </c>
    </row>
    <row r="28" spans="1:12" ht="41.25" customHeight="1">
      <c r="A28" s="68"/>
      <c r="B28" s="79" t="s">
        <v>97</v>
      </c>
      <c r="C28" s="58" t="s">
        <v>4</v>
      </c>
      <c r="D28" s="84">
        <v>0.04</v>
      </c>
      <c r="E28" s="82" t="s">
        <v>127</v>
      </c>
      <c r="F28" s="62"/>
      <c r="G28" s="62">
        <v>4</v>
      </c>
      <c r="H28" s="62">
        <v>4</v>
      </c>
      <c r="I28" s="62">
        <v>3</v>
      </c>
      <c r="J28" s="62">
        <v>3</v>
      </c>
      <c r="K28" s="62">
        <v>3</v>
      </c>
      <c r="L28" s="62">
        <v>3</v>
      </c>
    </row>
    <row r="29" spans="1:12" ht="41.25" customHeight="1">
      <c r="A29" s="68"/>
      <c r="B29" s="79" t="s">
        <v>98</v>
      </c>
      <c r="C29" s="58" t="s">
        <v>4</v>
      </c>
      <c r="D29" s="84">
        <v>0.04</v>
      </c>
      <c r="E29" s="82" t="s">
        <v>127</v>
      </c>
      <c r="F29" s="62"/>
      <c r="G29" s="62">
        <v>3</v>
      </c>
      <c r="H29" s="62">
        <v>3</v>
      </c>
      <c r="I29" s="62">
        <v>2</v>
      </c>
      <c r="J29" s="62">
        <v>2</v>
      </c>
      <c r="K29" s="62">
        <v>2</v>
      </c>
      <c r="L29" s="62">
        <v>2</v>
      </c>
    </row>
    <row r="30" spans="1:12" ht="41.25" customHeight="1">
      <c r="A30" s="68"/>
      <c r="B30" s="79" t="s">
        <v>99</v>
      </c>
      <c r="C30" s="58" t="s">
        <v>13</v>
      </c>
      <c r="D30" s="84">
        <v>0.04</v>
      </c>
      <c r="E30" s="82" t="s">
        <v>127</v>
      </c>
      <c r="F30" s="62"/>
      <c r="G30" s="62">
        <v>59</v>
      </c>
      <c r="H30" s="62">
        <v>70</v>
      </c>
      <c r="I30" s="62">
        <v>75</v>
      </c>
      <c r="J30" s="62">
        <v>80</v>
      </c>
      <c r="K30" s="62">
        <v>85</v>
      </c>
      <c r="L30" s="62">
        <v>85</v>
      </c>
    </row>
    <row r="31" spans="1:12" ht="40.5" customHeight="1">
      <c r="A31" s="65" t="s">
        <v>87</v>
      </c>
      <c r="B31" s="141" t="s">
        <v>125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2"/>
    </row>
    <row r="32" spans="1:12" ht="30.75" customHeight="1">
      <c r="A32" s="65" t="s">
        <v>128</v>
      </c>
      <c r="B32" s="140" t="s">
        <v>100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2"/>
    </row>
    <row r="33" spans="1:14" ht="82.5" customHeight="1">
      <c r="A33" s="65"/>
      <c r="B33" s="71" t="s">
        <v>101</v>
      </c>
      <c r="C33" s="49" t="s">
        <v>70</v>
      </c>
      <c r="D33" s="58">
        <v>0.04</v>
      </c>
      <c r="E33" s="58" t="s">
        <v>127</v>
      </c>
      <c r="F33" s="63">
        <v>546.3</v>
      </c>
      <c r="G33" s="49">
        <v>5</v>
      </c>
      <c r="H33" s="49">
        <v>5</v>
      </c>
      <c r="I33" s="49">
        <v>5</v>
      </c>
      <c r="J33" s="49">
        <v>5</v>
      </c>
      <c r="K33" s="49">
        <v>5</v>
      </c>
      <c r="L33" s="49">
        <v>5</v>
      </c>
      <c r="M33" s="34"/>
      <c r="N33" s="32"/>
    </row>
    <row r="34" spans="1:14" ht="73.5" customHeight="1">
      <c r="A34" s="65"/>
      <c r="B34" s="72" t="s">
        <v>102</v>
      </c>
      <c r="C34" s="49" t="s">
        <v>70</v>
      </c>
      <c r="D34" s="58">
        <v>0.04</v>
      </c>
      <c r="E34" s="58" t="s">
        <v>127</v>
      </c>
      <c r="F34" s="64">
        <v>80</v>
      </c>
      <c r="G34" s="50">
        <v>5</v>
      </c>
      <c r="H34" s="50">
        <v>5</v>
      </c>
      <c r="I34" s="50">
        <v>5</v>
      </c>
      <c r="J34" s="50">
        <v>5</v>
      </c>
      <c r="K34" s="50">
        <v>5</v>
      </c>
      <c r="L34" s="50">
        <v>5</v>
      </c>
      <c r="M34" s="34"/>
      <c r="N34" s="32"/>
    </row>
    <row r="35" spans="1:14" ht="69.75" customHeight="1">
      <c r="A35" s="65"/>
      <c r="B35" s="67" t="s">
        <v>103</v>
      </c>
      <c r="C35" s="49" t="s">
        <v>70</v>
      </c>
      <c r="D35" s="58">
        <v>0.04</v>
      </c>
      <c r="E35" s="58" t="s">
        <v>127</v>
      </c>
      <c r="F35" s="50" t="s">
        <v>0</v>
      </c>
      <c r="G35" s="50">
        <v>5</v>
      </c>
      <c r="H35" s="50">
        <v>5</v>
      </c>
      <c r="I35" s="50">
        <v>5</v>
      </c>
      <c r="J35" s="50">
        <v>5</v>
      </c>
      <c r="K35" s="50">
        <v>5</v>
      </c>
      <c r="L35" s="50">
        <v>5</v>
      </c>
      <c r="M35" s="34"/>
      <c r="N35" s="32"/>
    </row>
    <row r="36" spans="1:12" ht="39" customHeight="1">
      <c r="A36" s="65" t="s">
        <v>90</v>
      </c>
      <c r="B36" s="152" t="s">
        <v>126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4"/>
    </row>
    <row r="37" spans="1:12" ht="33.75" customHeight="1">
      <c r="A37" s="65" t="s">
        <v>130</v>
      </c>
      <c r="B37" s="140" t="s">
        <v>129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2"/>
    </row>
    <row r="38" spans="1:12" ht="96.75" customHeight="1">
      <c r="A38" s="65"/>
      <c r="B38" s="48" t="s">
        <v>40</v>
      </c>
      <c r="C38" s="69" t="s">
        <v>4</v>
      </c>
      <c r="D38" s="50">
        <v>0.04</v>
      </c>
      <c r="E38" s="62" t="s">
        <v>1</v>
      </c>
      <c r="F38" s="63">
        <v>546.3</v>
      </c>
      <c r="G38" s="73">
        <v>7</v>
      </c>
      <c r="H38" s="73">
        <v>7</v>
      </c>
      <c r="I38" s="73">
        <v>7</v>
      </c>
      <c r="J38" s="73">
        <v>7</v>
      </c>
      <c r="K38" s="73">
        <v>7</v>
      </c>
      <c r="L38" s="73">
        <v>7</v>
      </c>
    </row>
    <row r="39" spans="1:12" ht="75" customHeight="1">
      <c r="A39" s="65"/>
      <c r="B39" s="48" t="s">
        <v>104</v>
      </c>
      <c r="C39" s="58" t="s">
        <v>13</v>
      </c>
      <c r="D39" s="50">
        <v>0.04</v>
      </c>
      <c r="E39" s="62" t="s">
        <v>2</v>
      </c>
      <c r="F39" s="64">
        <v>80</v>
      </c>
      <c r="G39" s="70">
        <v>30</v>
      </c>
      <c r="H39" s="70">
        <v>36</v>
      </c>
      <c r="I39" s="70">
        <v>45</v>
      </c>
      <c r="J39" s="70">
        <v>43</v>
      </c>
      <c r="K39" s="70">
        <v>40</v>
      </c>
      <c r="L39" s="70">
        <v>40</v>
      </c>
    </row>
    <row r="40" spans="1:12" ht="122.25" customHeight="1">
      <c r="A40" s="65"/>
      <c r="B40" s="48" t="s">
        <v>45</v>
      </c>
      <c r="C40" s="69" t="s">
        <v>4</v>
      </c>
      <c r="D40" s="50">
        <v>0.04</v>
      </c>
      <c r="E40" s="62" t="s">
        <v>1</v>
      </c>
      <c r="F40" s="50" t="s">
        <v>0</v>
      </c>
      <c r="G40" s="50">
        <v>1.6</v>
      </c>
      <c r="H40" s="50">
        <v>2</v>
      </c>
      <c r="I40" s="50">
        <v>2.3</v>
      </c>
      <c r="J40" s="50">
        <v>2.3</v>
      </c>
      <c r="K40" s="50">
        <v>2.3</v>
      </c>
      <c r="L40" s="50">
        <v>2.3</v>
      </c>
    </row>
    <row r="41" ht="15.75">
      <c r="D41" s="41">
        <f>SUM(D12:D30,D33:D35,D38:D40)</f>
        <v>1</v>
      </c>
    </row>
    <row r="42" spans="1:12" ht="42" customHeight="1">
      <c r="A42" s="145" t="s">
        <v>39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" ht="20.25" customHeight="1">
      <c r="A43" s="143" t="s">
        <v>105</v>
      </c>
      <c r="B43" s="143"/>
      <c r="C43" s="143"/>
      <c r="D43" s="36"/>
      <c r="J43" s="144" t="s">
        <v>106</v>
      </c>
      <c r="K43" s="144"/>
      <c r="L43" s="144"/>
    </row>
  </sheetData>
  <sheetProtection/>
  <mergeCells count="24">
    <mergeCell ref="B37:L37"/>
    <mergeCell ref="A43:C43"/>
    <mergeCell ref="J43:L43"/>
    <mergeCell ref="A42:L42"/>
    <mergeCell ref="B6:L6"/>
    <mergeCell ref="B10:L10"/>
    <mergeCell ref="B11:L11"/>
    <mergeCell ref="B31:L31"/>
    <mergeCell ref="B32:L32"/>
    <mergeCell ref="B36:L36"/>
    <mergeCell ref="F3:F5"/>
    <mergeCell ref="A2:L2"/>
    <mergeCell ref="A3:A5"/>
    <mergeCell ref="E3:E5"/>
    <mergeCell ref="C3:C5"/>
    <mergeCell ref="D3:D5"/>
    <mergeCell ref="B3:B5"/>
    <mergeCell ref="K3:K5"/>
    <mergeCell ref="G1:L1"/>
    <mergeCell ref="L3:L5"/>
    <mergeCell ref="H3:H5"/>
    <mergeCell ref="I3:I5"/>
    <mergeCell ref="G3:G5"/>
    <mergeCell ref="J3:J5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4" r:id="rId1"/>
  <headerFooter differentFirst="1">
    <oddHeader>&amp;C&amp;P</oddHeader>
  </headerFooter>
  <rowBreaks count="2" manualBreakCount="2">
    <brk id="9" max="10" man="1"/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R16"/>
  <sheetViews>
    <sheetView view="pageBreakPreview" zoomScale="79" zoomScaleSheetLayoutView="79" zoomScalePageLayoutView="0" workbookViewId="0" topLeftCell="A1">
      <selection activeCell="I6" sqref="I6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5" width="10.625" style="3" hidden="1" customWidth="1"/>
    <col min="6" max="15" width="10.625" style="3" customWidth="1"/>
    <col min="16" max="16" width="10.375" style="3" customWidth="1"/>
    <col min="17" max="17" width="11.125" style="3" customWidth="1"/>
    <col min="18" max="18" width="10.75390625" style="3" customWidth="1"/>
    <col min="19" max="16384" width="9.125" style="3" customWidth="1"/>
  </cols>
  <sheetData>
    <row r="1" spans="11:18" ht="88.5" customHeight="1">
      <c r="K1" s="4"/>
      <c r="L1" s="4"/>
      <c r="N1" s="132" t="s">
        <v>134</v>
      </c>
      <c r="O1" s="132"/>
      <c r="P1" s="132"/>
      <c r="Q1" s="132"/>
      <c r="R1" s="132"/>
    </row>
    <row r="2" spans="1:17" ht="34.5" customHeight="1">
      <c r="A2" s="158" t="s">
        <v>107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  <c r="L2" s="159"/>
      <c r="M2" s="159"/>
      <c r="N2" s="159"/>
      <c r="O2" s="159"/>
      <c r="P2" s="159"/>
      <c r="Q2" s="159"/>
    </row>
    <row r="3" spans="1:18" ht="17.25" customHeight="1">
      <c r="A3" s="155" t="s">
        <v>7</v>
      </c>
      <c r="B3" s="155" t="s">
        <v>5</v>
      </c>
      <c r="C3" s="155" t="s">
        <v>6</v>
      </c>
      <c r="D3" s="133" t="s">
        <v>24</v>
      </c>
      <c r="E3" s="133" t="s">
        <v>25</v>
      </c>
      <c r="F3" s="133" t="s">
        <v>20</v>
      </c>
      <c r="G3" s="137" t="s">
        <v>21</v>
      </c>
      <c r="H3" s="160" t="s">
        <v>26</v>
      </c>
      <c r="I3" s="160" t="s">
        <v>27</v>
      </c>
      <c r="J3" s="163" t="s">
        <v>35</v>
      </c>
      <c r="K3" s="164"/>
      <c r="L3" s="163" t="s">
        <v>36</v>
      </c>
      <c r="M3" s="165"/>
      <c r="N3" s="165"/>
      <c r="O3" s="165"/>
      <c r="P3" s="165"/>
      <c r="Q3" s="165"/>
      <c r="R3" s="164"/>
    </row>
    <row r="4" spans="1:18" ht="33" customHeight="1">
      <c r="A4" s="155"/>
      <c r="B4" s="155"/>
      <c r="C4" s="155"/>
      <c r="D4" s="133"/>
      <c r="E4" s="133"/>
      <c r="F4" s="133"/>
      <c r="G4" s="139"/>
      <c r="H4" s="161"/>
      <c r="I4" s="161"/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27" t="s">
        <v>48</v>
      </c>
      <c r="R4" s="27" t="s">
        <v>77</v>
      </c>
    </row>
    <row r="5" spans="1:18" ht="32.25" customHeight="1">
      <c r="A5" s="5">
        <v>1</v>
      </c>
      <c r="B5" s="162" t="s">
        <v>78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ht="97.5" customHeight="1">
      <c r="A6" s="74" t="s">
        <v>85</v>
      </c>
      <c r="B6" s="48" t="s">
        <v>74</v>
      </c>
      <c r="C6" s="8" t="s">
        <v>4</v>
      </c>
      <c r="D6" s="9">
        <v>54.1</v>
      </c>
      <c r="E6" s="25">
        <v>2.34</v>
      </c>
      <c r="F6" s="75">
        <v>91</v>
      </c>
      <c r="G6" s="75">
        <v>90</v>
      </c>
      <c r="H6" s="75">
        <v>91</v>
      </c>
      <c r="I6" s="75">
        <v>91.1</v>
      </c>
      <c r="J6" s="75">
        <v>91.2</v>
      </c>
      <c r="K6" s="75">
        <v>91.3</v>
      </c>
      <c r="L6" s="75">
        <v>91.4</v>
      </c>
      <c r="M6" s="75">
        <v>91.5</v>
      </c>
      <c r="N6" s="75">
        <v>91.6</v>
      </c>
      <c r="O6" s="75">
        <v>91.7</v>
      </c>
      <c r="P6" s="75">
        <v>91.8</v>
      </c>
      <c r="Q6" s="75">
        <v>91.9</v>
      </c>
      <c r="R6" s="75">
        <v>92</v>
      </c>
    </row>
    <row r="7" spans="1:18" ht="214.5" customHeight="1">
      <c r="A7" s="74" t="s">
        <v>87</v>
      </c>
      <c r="B7" s="48" t="s">
        <v>79</v>
      </c>
      <c r="C7" s="8" t="s">
        <v>4</v>
      </c>
      <c r="D7" s="19" t="e">
        <f>#REF!</f>
        <v>#REF!</v>
      </c>
      <c r="E7" s="25">
        <v>60.5</v>
      </c>
      <c r="F7" s="50">
        <v>98</v>
      </c>
      <c r="G7" s="50">
        <v>98.1</v>
      </c>
      <c r="H7" s="50">
        <v>98.1</v>
      </c>
      <c r="I7" s="50">
        <v>98.1</v>
      </c>
      <c r="J7" s="50">
        <v>98.1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  <c r="R7" s="8">
        <v>100</v>
      </c>
    </row>
    <row r="8" spans="1:18" ht="149.25" customHeight="1">
      <c r="A8" s="74" t="s">
        <v>90</v>
      </c>
      <c r="B8" s="57" t="s">
        <v>41</v>
      </c>
      <c r="C8" s="19" t="s">
        <v>4</v>
      </c>
      <c r="D8" s="17">
        <v>95.6</v>
      </c>
      <c r="E8" s="24">
        <v>96.7</v>
      </c>
      <c r="F8" s="47">
        <v>1.64</v>
      </c>
      <c r="G8" s="47">
        <v>0.85</v>
      </c>
      <c r="H8" s="47">
        <v>0.85</v>
      </c>
      <c r="I8" s="47">
        <v>0.85</v>
      </c>
      <c r="J8" s="47">
        <v>0.85</v>
      </c>
      <c r="K8" s="19">
        <f>#N/A</f>
        <v>0.81</v>
      </c>
      <c r="L8" s="19">
        <f>#N/A</f>
        <v>0.77</v>
      </c>
      <c r="M8" s="19">
        <f>#N/A</f>
        <v>0.73</v>
      </c>
      <c r="N8" s="19">
        <f>#N/A</f>
        <v>0.69</v>
      </c>
      <c r="O8" s="19">
        <f>#N/A</f>
        <v>0.65</v>
      </c>
      <c r="P8" s="19">
        <f>#N/A</f>
        <v>0.61</v>
      </c>
      <c r="Q8" s="19">
        <f>#N/A</f>
        <v>0.57</v>
      </c>
      <c r="R8" s="19">
        <f>#N/A</f>
        <v>0.53</v>
      </c>
    </row>
    <row r="9" spans="1:18" ht="59.25" customHeight="1">
      <c r="A9" s="157" t="s">
        <v>105</v>
      </c>
      <c r="B9" s="157"/>
      <c r="C9" s="157"/>
      <c r="D9" s="157"/>
      <c r="E9" s="157"/>
      <c r="F9" s="4"/>
      <c r="N9" s="42"/>
      <c r="O9" s="42"/>
      <c r="P9" s="156" t="s">
        <v>106</v>
      </c>
      <c r="Q9" s="156"/>
      <c r="R9" s="156"/>
    </row>
    <row r="14" spans="4:7" ht="15.75">
      <c r="D14" s="13"/>
      <c r="E14" s="13"/>
      <c r="F14" s="2"/>
      <c r="G14" s="13"/>
    </row>
    <row r="15" spans="4:7" ht="15.75">
      <c r="D15" s="14"/>
      <c r="E15" s="15"/>
      <c r="F15" s="11"/>
      <c r="G15" s="15"/>
    </row>
    <row r="16" spans="4:7" ht="15.75">
      <c r="D16" s="16"/>
      <c r="E16" s="16"/>
      <c r="F16" s="12"/>
      <c r="G16" s="16"/>
    </row>
  </sheetData>
  <sheetProtection/>
  <mergeCells count="16">
    <mergeCell ref="P9:R9"/>
    <mergeCell ref="D3:D4"/>
    <mergeCell ref="A9:E9"/>
    <mergeCell ref="A2:Q2"/>
    <mergeCell ref="H3:H4"/>
    <mergeCell ref="B5:R5"/>
    <mergeCell ref="J3:K3"/>
    <mergeCell ref="L3:R3"/>
    <mergeCell ref="I3:I4"/>
    <mergeCell ref="N1:R1"/>
    <mergeCell ref="A3:A4"/>
    <mergeCell ref="G3:G4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2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119"/>
  <sheetViews>
    <sheetView view="pageBreakPreview" zoomScale="79" zoomScaleSheetLayoutView="79" zoomScalePageLayoutView="0" workbookViewId="0" topLeftCell="A1">
      <pane xSplit="2" ySplit="6" topLeftCell="C6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2" sqref="A2:J90"/>
    </sheetView>
  </sheetViews>
  <sheetFormatPr defaultColWidth="9.00390625" defaultRowHeight="12.75"/>
  <cols>
    <col min="1" max="1" width="5.25390625" style="26" customWidth="1"/>
    <col min="2" max="2" width="54.75390625" style="26" customWidth="1"/>
    <col min="3" max="9" width="17.00390625" style="26" customWidth="1"/>
    <col min="10" max="10" width="15.125" style="26" customWidth="1"/>
    <col min="11" max="16384" width="9.125" style="26" customWidth="1"/>
  </cols>
  <sheetData>
    <row r="1" spans="1:10" ht="93" customHeight="1">
      <c r="A1" s="22"/>
      <c r="B1" s="22"/>
      <c r="C1" s="22"/>
      <c r="E1" s="39"/>
      <c r="H1" s="167" t="s">
        <v>135</v>
      </c>
      <c r="I1" s="167"/>
      <c r="J1" s="167"/>
    </row>
    <row r="2" spans="1:10" ht="52.5" customHeight="1">
      <c r="A2" s="168" t="s">
        <v>108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6.25" customHeight="1">
      <c r="A3" s="170" t="s">
        <v>7</v>
      </c>
      <c r="B3" s="170" t="s">
        <v>18</v>
      </c>
      <c r="C3" s="170" t="s">
        <v>17</v>
      </c>
      <c r="D3" s="171" t="s">
        <v>37</v>
      </c>
      <c r="E3" s="171"/>
      <c r="F3" s="171"/>
      <c r="G3" s="171"/>
      <c r="H3" s="171"/>
      <c r="I3" s="171"/>
      <c r="J3" s="171"/>
    </row>
    <row r="4" spans="1:10" ht="45.75" customHeight="1">
      <c r="A4" s="170"/>
      <c r="B4" s="170"/>
      <c r="C4" s="170"/>
      <c r="D4" s="133">
        <v>2013</v>
      </c>
      <c r="E4" s="133">
        <v>2014</v>
      </c>
      <c r="F4" s="133" t="s">
        <v>27</v>
      </c>
      <c r="G4" s="133" t="s">
        <v>28</v>
      </c>
      <c r="H4" s="133" t="s">
        <v>29</v>
      </c>
      <c r="I4" s="133" t="s">
        <v>71</v>
      </c>
      <c r="J4" s="133"/>
    </row>
    <row r="5" spans="1:10" ht="20.25" customHeight="1">
      <c r="A5" s="170"/>
      <c r="B5" s="170"/>
      <c r="C5" s="170"/>
      <c r="D5" s="133"/>
      <c r="E5" s="133"/>
      <c r="F5" s="133"/>
      <c r="G5" s="133"/>
      <c r="H5" s="133"/>
      <c r="I5" s="29" t="s">
        <v>30</v>
      </c>
      <c r="J5" s="29" t="s">
        <v>31</v>
      </c>
    </row>
    <row r="6" spans="1:10" ht="21" customHeight="1">
      <c r="A6" s="169" t="s">
        <v>109</v>
      </c>
      <c r="B6" s="169"/>
      <c r="C6" s="169"/>
      <c r="D6" s="169"/>
      <c r="E6" s="169"/>
      <c r="F6" s="169"/>
      <c r="G6" s="169"/>
      <c r="H6" s="169"/>
      <c r="I6" s="169"/>
      <c r="J6" s="40"/>
    </row>
    <row r="7" spans="1:10" ht="41.25" customHeight="1">
      <c r="A7" s="128">
        <v>1</v>
      </c>
      <c r="B7" s="98" t="s">
        <v>148</v>
      </c>
      <c r="C7" s="113">
        <f>SUM(C8:C12)</f>
        <v>5400</v>
      </c>
      <c r="D7" s="126"/>
      <c r="E7" s="126"/>
      <c r="F7" s="113">
        <f>SUM(F8:F12)</f>
        <v>5400</v>
      </c>
      <c r="G7" s="126"/>
      <c r="H7" s="126"/>
      <c r="I7" s="126"/>
      <c r="J7" s="40"/>
    </row>
    <row r="8" spans="1:10" ht="21" customHeight="1">
      <c r="A8" s="128"/>
      <c r="B8" s="102" t="s">
        <v>11</v>
      </c>
      <c r="C8" s="126"/>
      <c r="D8" s="126"/>
      <c r="E8" s="126"/>
      <c r="F8" s="126"/>
      <c r="G8" s="126"/>
      <c r="H8" s="126"/>
      <c r="I8" s="126"/>
      <c r="J8" s="40"/>
    </row>
    <row r="9" spans="1:10" ht="21" customHeight="1">
      <c r="A9" s="128"/>
      <c r="B9" s="102" t="s">
        <v>9</v>
      </c>
      <c r="C9" s="126"/>
      <c r="D9" s="126"/>
      <c r="E9" s="126"/>
      <c r="F9" s="126"/>
      <c r="G9" s="126"/>
      <c r="H9" s="126"/>
      <c r="I9" s="126"/>
      <c r="J9" s="40"/>
    </row>
    <row r="10" spans="1:10" ht="21" customHeight="1">
      <c r="A10" s="128"/>
      <c r="B10" s="102" t="s">
        <v>10</v>
      </c>
      <c r="C10" s="126"/>
      <c r="D10" s="126"/>
      <c r="E10" s="126"/>
      <c r="F10" s="126"/>
      <c r="G10" s="126"/>
      <c r="H10" s="126"/>
      <c r="I10" s="126"/>
      <c r="J10" s="40"/>
    </row>
    <row r="11" spans="1:10" ht="21" customHeight="1">
      <c r="A11" s="128"/>
      <c r="B11" s="102" t="s">
        <v>110</v>
      </c>
      <c r="C11" s="113">
        <f>SUM(D11:H11)</f>
        <v>5400</v>
      </c>
      <c r="D11" s="126"/>
      <c r="E11" s="126"/>
      <c r="F11" s="127">
        <v>5400</v>
      </c>
      <c r="G11" s="126"/>
      <c r="H11" s="126"/>
      <c r="I11" s="126"/>
      <c r="J11" s="40"/>
    </row>
    <row r="12" spans="1:10" ht="21" customHeight="1">
      <c r="A12" s="128"/>
      <c r="B12" s="102" t="s">
        <v>72</v>
      </c>
      <c r="C12" s="126"/>
      <c r="D12" s="126"/>
      <c r="E12" s="126"/>
      <c r="F12" s="126"/>
      <c r="G12" s="126"/>
      <c r="H12" s="126"/>
      <c r="I12" s="126"/>
      <c r="J12" s="40"/>
    </row>
    <row r="13" spans="1:10" s="85" customFormat="1" ht="35.25" customHeight="1">
      <c r="A13" s="129">
        <v>2</v>
      </c>
      <c r="B13" s="98" t="s">
        <v>137</v>
      </c>
      <c r="C13" s="113">
        <f>SUM(C14:C18)</f>
        <v>10000</v>
      </c>
      <c r="D13" s="114"/>
      <c r="E13" s="113"/>
      <c r="F13" s="113">
        <f>SUM(F14:F18)</f>
        <v>10000</v>
      </c>
      <c r="G13" s="99"/>
      <c r="H13" s="99"/>
      <c r="I13" s="100"/>
      <c r="J13" s="101"/>
    </row>
    <row r="14" spans="1:10" s="85" customFormat="1" ht="14.25" customHeight="1">
      <c r="A14" s="129"/>
      <c r="B14" s="102" t="s">
        <v>11</v>
      </c>
      <c r="C14" s="113"/>
      <c r="D14" s="114"/>
      <c r="E14" s="114"/>
      <c r="F14" s="115"/>
      <c r="G14" s="99"/>
      <c r="H14" s="99"/>
      <c r="I14" s="100"/>
      <c r="J14" s="101"/>
    </row>
    <row r="15" spans="1:10" s="85" customFormat="1" ht="15.75" customHeight="1">
      <c r="A15" s="129"/>
      <c r="B15" s="102" t="s">
        <v>9</v>
      </c>
      <c r="C15" s="113"/>
      <c r="D15" s="114"/>
      <c r="E15" s="114"/>
      <c r="F15" s="115"/>
      <c r="G15" s="99"/>
      <c r="H15" s="99"/>
      <c r="I15" s="100"/>
      <c r="J15" s="101"/>
    </row>
    <row r="16" spans="1:10" s="85" customFormat="1" ht="16.5" customHeight="1">
      <c r="A16" s="129"/>
      <c r="B16" s="102" t="s">
        <v>10</v>
      </c>
      <c r="C16" s="113"/>
      <c r="D16" s="114"/>
      <c r="E16" s="114"/>
      <c r="F16" s="115"/>
      <c r="G16" s="99"/>
      <c r="H16" s="99"/>
      <c r="I16" s="100"/>
      <c r="J16" s="101"/>
    </row>
    <row r="17" spans="1:10" s="85" customFormat="1" ht="15.75">
      <c r="A17" s="130"/>
      <c r="B17" s="102" t="s">
        <v>110</v>
      </c>
      <c r="C17" s="113">
        <f>SUM(D17:H17)</f>
        <v>10000</v>
      </c>
      <c r="D17" s="116"/>
      <c r="E17" s="113"/>
      <c r="F17" s="113">
        <v>10000</v>
      </c>
      <c r="G17" s="100"/>
      <c r="H17" s="100"/>
      <c r="I17" s="100"/>
      <c r="J17" s="101"/>
    </row>
    <row r="18" spans="1:10" s="85" customFormat="1" ht="17.25" customHeight="1">
      <c r="A18" s="129"/>
      <c r="B18" s="102" t="s">
        <v>72</v>
      </c>
      <c r="C18" s="113"/>
      <c r="D18" s="114"/>
      <c r="E18" s="114"/>
      <c r="F18" s="115"/>
      <c r="G18" s="99"/>
      <c r="H18" s="99"/>
      <c r="I18" s="100"/>
      <c r="J18" s="101"/>
    </row>
    <row r="19" spans="1:10" s="85" customFormat="1" ht="56.25" customHeight="1">
      <c r="A19" s="129">
        <v>3</v>
      </c>
      <c r="B19" s="112" t="s">
        <v>145</v>
      </c>
      <c r="C19" s="114">
        <f>SUM(C20:C24)</f>
        <v>11400</v>
      </c>
      <c r="D19" s="114"/>
      <c r="E19" s="114"/>
      <c r="F19" s="114">
        <f>SUM(F20:F24)</f>
        <v>11400</v>
      </c>
      <c r="G19" s="99"/>
      <c r="H19" s="99"/>
      <c r="I19" s="100"/>
      <c r="J19" s="101"/>
    </row>
    <row r="20" spans="1:10" s="85" customFormat="1" ht="17.25" customHeight="1">
      <c r="A20" s="129"/>
      <c r="B20" s="102" t="s">
        <v>11</v>
      </c>
      <c r="C20" s="114"/>
      <c r="D20" s="114"/>
      <c r="E20" s="114"/>
      <c r="F20" s="115"/>
      <c r="G20" s="99"/>
      <c r="H20" s="99"/>
      <c r="I20" s="100"/>
      <c r="J20" s="101"/>
    </row>
    <row r="21" spans="1:10" s="85" customFormat="1" ht="17.25" customHeight="1">
      <c r="A21" s="129"/>
      <c r="B21" s="102" t="s">
        <v>9</v>
      </c>
      <c r="C21" s="114"/>
      <c r="D21" s="114"/>
      <c r="E21" s="114"/>
      <c r="F21" s="115"/>
      <c r="G21" s="99"/>
      <c r="H21" s="99"/>
      <c r="I21" s="100"/>
      <c r="J21" s="101"/>
    </row>
    <row r="22" spans="1:10" s="85" customFormat="1" ht="17.25" customHeight="1">
      <c r="A22" s="129"/>
      <c r="B22" s="102" t="s">
        <v>10</v>
      </c>
      <c r="C22" s="114"/>
      <c r="D22" s="114"/>
      <c r="E22" s="114"/>
      <c r="F22" s="115"/>
      <c r="G22" s="99"/>
      <c r="H22" s="99"/>
      <c r="I22" s="100"/>
      <c r="J22" s="101"/>
    </row>
    <row r="23" spans="1:10" s="85" customFormat="1" ht="17.25" customHeight="1">
      <c r="A23" s="129"/>
      <c r="B23" s="102" t="s">
        <v>110</v>
      </c>
      <c r="C23" s="114">
        <f>SUM(D23:J23)</f>
        <v>11400</v>
      </c>
      <c r="D23" s="114"/>
      <c r="E23" s="114"/>
      <c r="F23" s="114">
        <v>11400</v>
      </c>
      <c r="G23" s="99"/>
      <c r="H23" s="99"/>
      <c r="I23" s="100"/>
      <c r="J23" s="101"/>
    </row>
    <row r="24" spans="1:10" s="85" customFormat="1" ht="17.25" customHeight="1">
      <c r="A24" s="129"/>
      <c r="B24" s="102" t="s">
        <v>72</v>
      </c>
      <c r="C24" s="114"/>
      <c r="D24" s="114"/>
      <c r="E24" s="114"/>
      <c r="F24" s="115"/>
      <c r="G24" s="99"/>
      <c r="H24" s="99"/>
      <c r="I24" s="100"/>
      <c r="J24" s="101"/>
    </row>
    <row r="25" spans="1:10" s="85" customFormat="1" ht="70.5" customHeight="1">
      <c r="A25" s="129">
        <v>4</v>
      </c>
      <c r="B25" s="98" t="s">
        <v>138</v>
      </c>
      <c r="C25" s="114">
        <f>SUM(C26:C30)</f>
        <v>2820.12</v>
      </c>
      <c r="D25" s="114"/>
      <c r="E25" s="115"/>
      <c r="F25" s="114">
        <f>SUM(F26:F30)</f>
        <v>2820.12</v>
      </c>
      <c r="G25" s="99"/>
      <c r="H25" s="99"/>
      <c r="I25" s="100"/>
      <c r="J25" s="101"/>
    </row>
    <row r="26" spans="1:10" s="85" customFormat="1" ht="17.25" customHeight="1">
      <c r="A26" s="129"/>
      <c r="B26" s="102" t="s">
        <v>11</v>
      </c>
      <c r="C26" s="114"/>
      <c r="D26" s="114"/>
      <c r="E26" s="114"/>
      <c r="F26" s="114"/>
      <c r="G26" s="99"/>
      <c r="H26" s="99"/>
      <c r="I26" s="100"/>
      <c r="J26" s="101"/>
    </row>
    <row r="27" spans="1:10" s="85" customFormat="1" ht="17.25" customHeight="1">
      <c r="A27" s="129"/>
      <c r="B27" s="102" t="s">
        <v>9</v>
      </c>
      <c r="C27" s="114"/>
      <c r="D27" s="114"/>
      <c r="E27" s="114"/>
      <c r="F27" s="114"/>
      <c r="G27" s="99"/>
      <c r="H27" s="99"/>
      <c r="I27" s="100"/>
      <c r="J27" s="101"/>
    </row>
    <row r="28" spans="1:10" s="85" customFormat="1" ht="17.25" customHeight="1">
      <c r="A28" s="129"/>
      <c r="B28" s="102" t="s">
        <v>10</v>
      </c>
      <c r="C28" s="114"/>
      <c r="D28" s="114"/>
      <c r="E28" s="114"/>
      <c r="F28" s="114"/>
      <c r="G28" s="99"/>
      <c r="H28" s="99"/>
      <c r="I28" s="100"/>
      <c r="J28" s="101"/>
    </row>
    <row r="29" spans="1:10" s="85" customFormat="1" ht="17.25" customHeight="1">
      <c r="A29" s="129"/>
      <c r="B29" s="102" t="s">
        <v>110</v>
      </c>
      <c r="C29" s="114">
        <f>SUM(D29:J29)</f>
        <v>2820.12</v>
      </c>
      <c r="D29" s="114"/>
      <c r="E29" s="115"/>
      <c r="F29" s="114">
        <v>2820.12</v>
      </c>
      <c r="G29" s="99"/>
      <c r="H29" s="99"/>
      <c r="I29" s="100"/>
      <c r="J29" s="101"/>
    </row>
    <row r="30" spans="1:10" s="85" customFormat="1" ht="17.25" customHeight="1">
      <c r="A30" s="129"/>
      <c r="B30" s="102" t="s">
        <v>72</v>
      </c>
      <c r="C30" s="114"/>
      <c r="D30" s="114"/>
      <c r="E30" s="114"/>
      <c r="F30" s="114"/>
      <c r="G30" s="99"/>
      <c r="H30" s="99"/>
      <c r="I30" s="100"/>
      <c r="J30" s="101"/>
    </row>
    <row r="31" spans="1:10" s="85" customFormat="1" ht="54" customHeight="1">
      <c r="A31" s="129">
        <v>5</v>
      </c>
      <c r="B31" s="98" t="s">
        <v>144</v>
      </c>
      <c r="C31" s="114">
        <f>SUM(C32:C36)</f>
        <v>4341.61</v>
      </c>
      <c r="D31" s="114"/>
      <c r="E31" s="115"/>
      <c r="F31" s="114">
        <f>SUM(F32:F36)</f>
        <v>4341.61</v>
      </c>
      <c r="G31" s="99"/>
      <c r="H31" s="99"/>
      <c r="I31" s="100"/>
      <c r="J31" s="101"/>
    </row>
    <row r="32" spans="1:10" s="85" customFormat="1" ht="17.25" customHeight="1">
      <c r="A32" s="129"/>
      <c r="B32" s="102" t="s">
        <v>11</v>
      </c>
      <c r="C32" s="117"/>
      <c r="D32" s="117"/>
      <c r="E32" s="117"/>
      <c r="F32" s="118"/>
      <c r="G32" s="99"/>
      <c r="H32" s="99"/>
      <c r="I32" s="100"/>
      <c r="J32" s="101"/>
    </row>
    <row r="33" spans="1:10" s="85" customFormat="1" ht="17.25" customHeight="1">
      <c r="A33" s="129"/>
      <c r="B33" s="102" t="s">
        <v>9</v>
      </c>
      <c r="C33" s="117"/>
      <c r="D33" s="117"/>
      <c r="E33" s="117"/>
      <c r="F33" s="118"/>
      <c r="G33" s="99"/>
      <c r="H33" s="99"/>
      <c r="I33" s="100"/>
      <c r="J33" s="101"/>
    </row>
    <row r="34" spans="1:10" s="85" customFormat="1" ht="17.25" customHeight="1">
      <c r="A34" s="129"/>
      <c r="B34" s="102" t="s">
        <v>10</v>
      </c>
      <c r="C34" s="117"/>
      <c r="D34" s="117"/>
      <c r="E34" s="117"/>
      <c r="F34" s="118"/>
      <c r="G34" s="99"/>
      <c r="H34" s="99"/>
      <c r="I34" s="100"/>
      <c r="J34" s="101"/>
    </row>
    <row r="35" spans="1:10" s="85" customFormat="1" ht="17.25" customHeight="1">
      <c r="A35" s="129"/>
      <c r="B35" s="102" t="s">
        <v>110</v>
      </c>
      <c r="C35" s="117">
        <f>SUM(D35:J35)</f>
        <v>4341.61</v>
      </c>
      <c r="D35" s="117"/>
      <c r="E35" s="118"/>
      <c r="F35" s="117">
        <v>4341.61</v>
      </c>
      <c r="G35" s="99"/>
      <c r="H35" s="99"/>
      <c r="I35" s="100"/>
      <c r="J35" s="101"/>
    </row>
    <row r="36" spans="1:10" s="85" customFormat="1" ht="17.25" customHeight="1">
      <c r="A36" s="129"/>
      <c r="B36" s="102" t="s">
        <v>72</v>
      </c>
      <c r="C36" s="117"/>
      <c r="D36" s="117"/>
      <c r="E36" s="117"/>
      <c r="F36" s="118"/>
      <c r="G36" s="99"/>
      <c r="H36" s="99"/>
      <c r="I36" s="100"/>
      <c r="J36" s="101"/>
    </row>
    <row r="37" spans="1:10" s="85" customFormat="1" ht="51" customHeight="1">
      <c r="A37" s="129">
        <v>6</v>
      </c>
      <c r="B37" s="98" t="s">
        <v>142</v>
      </c>
      <c r="C37" s="117">
        <f>SUM(C38:C42)</f>
        <v>1242</v>
      </c>
      <c r="D37" s="117"/>
      <c r="E37" s="117"/>
      <c r="F37" s="117">
        <f>SUM(F38:F42)</f>
        <v>1242</v>
      </c>
      <c r="G37" s="99"/>
      <c r="H37" s="99"/>
      <c r="I37" s="100"/>
      <c r="J37" s="101"/>
    </row>
    <row r="38" spans="1:10" s="85" customFormat="1" ht="17.25" customHeight="1">
      <c r="A38" s="129"/>
      <c r="B38" s="102" t="s">
        <v>11</v>
      </c>
      <c r="C38" s="117"/>
      <c r="D38" s="117"/>
      <c r="E38" s="117"/>
      <c r="F38" s="118"/>
      <c r="G38" s="99"/>
      <c r="H38" s="99"/>
      <c r="I38" s="100"/>
      <c r="J38" s="101"/>
    </row>
    <row r="39" spans="1:10" s="85" customFormat="1" ht="17.25" customHeight="1">
      <c r="A39" s="129"/>
      <c r="B39" s="102" t="s">
        <v>9</v>
      </c>
      <c r="C39" s="117"/>
      <c r="D39" s="117"/>
      <c r="E39" s="117"/>
      <c r="F39" s="118"/>
      <c r="G39" s="99"/>
      <c r="H39" s="99"/>
      <c r="I39" s="100"/>
      <c r="J39" s="101"/>
    </row>
    <row r="40" spans="1:10" s="85" customFormat="1" ht="17.25" customHeight="1">
      <c r="A40" s="129"/>
      <c r="B40" s="102" t="s">
        <v>10</v>
      </c>
      <c r="C40" s="117"/>
      <c r="D40" s="117"/>
      <c r="E40" s="117"/>
      <c r="F40" s="118"/>
      <c r="G40" s="99"/>
      <c r="H40" s="99"/>
      <c r="I40" s="100"/>
      <c r="J40" s="101"/>
    </row>
    <row r="41" spans="1:10" s="85" customFormat="1" ht="17.25" customHeight="1">
      <c r="A41" s="129"/>
      <c r="B41" s="102" t="s">
        <v>110</v>
      </c>
      <c r="C41" s="117">
        <f>SUM(D41:J41)</f>
        <v>1242</v>
      </c>
      <c r="D41" s="117"/>
      <c r="E41" s="117"/>
      <c r="F41" s="117">
        <v>1242</v>
      </c>
      <c r="G41" s="99"/>
      <c r="H41" s="99"/>
      <c r="I41" s="100"/>
      <c r="J41" s="101"/>
    </row>
    <row r="42" spans="1:10" s="85" customFormat="1" ht="17.25" customHeight="1">
      <c r="A42" s="129"/>
      <c r="B42" s="102" t="s">
        <v>72</v>
      </c>
      <c r="C42" s="117"/>
      <c r="D42" s="117"/>
      <c r="E42" s="117"/>
      <c r="F42" s="118"/>
      <c r="G42" s="99"/>
      <c r="H42" s="99"/>
      <c r="I42" s="100"/>
      <c r="J42" s="101"/>
    </row>
    <row r="43" spans="1:10" s="85" customFormat="1" ht="57.75" customHeight="1">
      <c r="A43" s="129">
        <v>7</v>
      </c>
      <c r="B43" s="98" t="s">
        <v>140</v>
      </c>
      <c r="C43" s="117">
        <f>SUM(C44:C48)</f>
        <v>2738.27</v>
      </c>
      <c r="D43" s="117"/>
      <c r="E43" s="117"/>
      <c r="F43" s="117">
        <f>SUM(F44:F48)</f>
        <v>2738.27</v>
      </c>
      <c r="G43" s="99"/>
      <c r="H43" s="99"/>
      <c r="I43" s="100"/>
      <c r="J43" s="101"/>
    </row>
    <row r="44" spans="1:10" s="85" customFormat="1" ht="17.25" customHeight="1">
      <c r="A44" s="129"/>
      <c r="B44" s="102" t="s">
        <v>11</v>
      </c>
      <c r="C44" s="117"/>
      <c r="D44" s="117"/>
      <c r="E44" s="117"/>
      <c r="F44" s="118"/>
      <c r="G44" s="99"/>
      <c r="H44" s="99"/>
      <c r="I44" s="100"/>
      <c r="J44" s="101"/>
    </row>
    <row r="45" spans="1:10" s="85" customFormat="1" ht="17.25" customHeight="1">
      <c r="A45" s="129"/>
      <c r="B45" s="102" t="s">
        <v>9</v>
      </c>
      <c r="C45" s="117"/>
      <c r="D45" s="117"/>
      <c r="E45" s="117"/>
      <c r="F45" s="118"/>
      <c r="G45" s="99"/>
      <c r="H45" s="99"/>
      <c r="I45" s="100"/>
      <c r="J45" s="101"/>
    </row>
    <row r="46" spans="1:10" s="85" customFormat="1" ht="17.25" customHeight="1">
      <c r="A46" s="129"/>
      <c r="B46" s="102" t="s">
        <v>10</v>
      </c>
      <c r="C46" s="117"/>
      <c r="D46" s="117"/>
      <c r="E46" s="117"/>
      <c r="F46" s="118"/>
      <c r="G46" s="99"/>
      <c r="H46" s="99"/>
      <c r="I46" s="100"/>
      <c r="J46" s="101"/>
    </row>
    <row r="47" spans="1:10" s="85" customFormat="1" ht="17.25" customHeight="1">
      <c r="A47" s="129"/>
      <c r="B47" s="102" t="s">
        <v>110</v>
      </c>
      <c r="C47" s="117">
        <f>SUM(D47:J47)</f>
        <v>2738.27</v>
      </c>
      <c r="D47" s="117"/>
      <c r="E47" s="117"/>
      <c r="F47" s="117">
        <v>2738.27</v>
      </c>
      <c r="G47" s="99"/>
      <c r="H47" s="99"/>
      <c r="I47" s="100"/>
      <c r="J47" s="101"/>
    </row>
    <row r="48" spans="1:10" s="85" customFormat="1" ht="17.25" customHeight="1">
      <c r="A48" s="129"/>
      <c r="B48" s="102" t="s">
        <v>72</v>
      </c>
      <c r="C48" s="117"/>
      <c r="D48" s="117"/>
      <c r="E48" s="117"/>
      <c r="F48" s="118"/>
      <c r="G48" s="99"/>
      <c r="H48" s="99"/>
      <c r="I48" s="100"/>
      <c r="J48" s="101"/>
    </row>
    <row r="49" spans="1:10" s="85" customFormat="1" ht="50.25" customHeight="1">
      <c r="A49" s="129">
        <v>8</v>
      </c>
      <c r="B49" s="98" t="s">
        <v>141</v>
      </c>
      <c r="C49" s="117">
        <f>SUM(C50:C54)</f>
        <v>21800</v>
      </c>
      <c r="D49" s="117"/>
      <c r="E49" s="118"/>
      <c r="F49" s="117">
        <f>SUM(F50:F54)</f>
        <v>21800</v>
      </c>
      <c r="G49" s="99"/>
      <c r="H49" s="99"/>
      <c r="I49" s="100"/>
      <c r="J49" s="101"/>
    </row>
    <row r="50" spans="1:10" s="85" customFormat="1" ht="17.25" customHeight="1">
      <c r="A50" s="129"/>
      <c r="B50" s="102" t="s">
        <v>11</v>
      </c>
      <c r="C50" s="117"/>
      <c r="D50" s="117"/>
      <c r="E50" s="117"/>
      <c r="F50" s="118"/>
      <c r="G50" s="99"/>
      <c r="H50" s="99"/>
      <c r="I50" s="100"/>
      <c r="J50" s="101"/>
    </row>
    <row r="51" spans="1:10" s="85" customFormat="1" ht="17.25" customHeight="1">
      <c r="A51" s="129"/>
      <c r="B51" s="102" t="s">
        <v>9</v>
      </c>
      <c r="C51" s="117"/>
      <c r="D51" s="117"/>
      <c r="E51" s="117"/>
      <c r="F51" s="118"/>
      <c r="G51" s="99"/>
      <c r="H51" s="99"/>
      <c r="I51" s="100"/>
      <c r="J51" s="101"/>
    </row>
    <row r="52" spans="1:10" s="85" customFormat="1" ht="17.25" customHeight="1">
      <c r="A52" s="129"/>
      <c r="B52" s="102" t="s">
        <v>10</v>
      </c>
      <c r="C52" s="117"/>
      <c r="D52" s="117"/>
      <c r="E52" s="117"/>
      <c r="F52" s="118"/>
      <c r="G52" s="99"/>
      <c r="H52" s="99"/>
      <c r="I52" s="100"/>
      <c r="J52" s="101"/>
    </row>
    <row r="53" spans="1:10" s="85" customFormat="1" ht="17.25" customHeight="1">
      <c r="A53" s="129"/>
      <c r="B53" s="102" t="s">
        <v>110</v>
      </c>
      <c r="C53" s="117">
        <f>SUM(D53:J53)</f>
        <v>21800</v>
      </c>
      <c r="D53" s="117"/>
      <c r="E53" s="118"/>
      <c r="F53" s="117">
        <v>21800</v>
      </c>
      <c r="G53" s="99"/>
      <c r="H53" s="99"/>
      <c r="I53" s="100"/>
      <c r="J53" s="101"/>
    </row>
    <row r="54" spans="1:10" s="85" customFormat="1" ht="17.25" customHeight="1">
      <c r="A54" s="129"/>
      <c r="B54" s="102" t="s">
        <v>72</v>
      </c>
      <c r="C54" s="117"/>
      <c r="D54" s="117"/>
      <c r="E54" s="117"/>
      <c r="F54" s="118"/>
      <c r="G54" s="99"/>
      <c r="H54" s="99"/>
      <c r="I54" s="100"/>
      <c r="J54" s="101"/>
    </row>
    <row r="55" spans="1:10" s="85" customFormat="1" ht="36" customHeight="1">
      <c r="A55" s="129">
        <v>9</v>
      </c>
      <c r="B55" s="98" t="s">
        <v>139</v>
      </c>
      <c r="C55" s="117">
        <f>SUM(C56:C60)</f>
        <v>1800</v>
      </c>
      <c r="D55" s="117"/>
      <c r="E55" s="117"/>
      <c r="F55" s="117">
        <f>SUM(F56:F60)</f>
        <v>1800</v>
      </c>
      <c r="G55" s="99"/>
      <c r="H55" s="99"/>
      <c r="I55" s="100"/>
      <c r="J55" s="101"/>
    </row>
    <row r="56" spans="1:10" s="85" customFormat="1" ht="17.25" customHeight="1">
      <c r="A56" s="129"/>
      <c r="B56" s="102" t="s">
        <v>11</v>
      </c>
      <c r="C56" s="117"/>
      <c r="D56" s="117"/>
      <c r="E56" s="117"/>
      <c r="F56" s="118"/>
      <c r="G56" s="99"/>
      <c r="H56" s="99"/>
      <c r="I56" s="100"/>
      <c r="J56" s="101"/>
    </row>
    <row r="57" spans="1:10" s="85" customFormat="1" ht="17.25" customHeight="1">
      <c r="A57" s="129"/>
      <c r="B57" s="102" t="s">
        <v>9</v>
      </c>
      <c r="C57" s="117"/>
      <c r="D57" s="117"/>
      <c r="E57" s="117"/>
      <c r="F57" s="118"/>
      <c r="G57" s="99"/>
      <c r="H57" s="99"/>
      <c r="I57" s="100"/>
      <c r="J57" s="101"/>
    </row>
    <row r="58" spans="1:10" s="85" customFormat="1" ht="17.25" customHeight="1">
      <c r="A58" s="129"/>
      <c r="B58" s="102" t="s">
        <v>10</v>
      </c>
      <c r="C58" s="117"/>
      <c r="D58" s="117"/>
      <c r="E58" s="117"/>
      <c r="F58" s="118"/>
      <c r="G58" s="99"/>
      <c r="H58" s="99"/>
      <c r="I58" s="100"/>
      <c r="J58" s="101"/>
    </row>
    <row r="59" spans="1:10" s="85" customFormat="1" ht="17.25" customHeight="1">
      <c r="A59" s="129"/>
      <c r="B59" s="102" t="s">
        <v>110</v>
      </c>
      <c r="C59" s="117">
        <f>SUM(D59:J59)</f>
        <v>1800</v>
      </c>
      <c r="D59" s="117"/>
      <c r="E59" s="117"/>
      <c r="F59" s="117">
        <v>1800</v>
      </c>
      <c r="G59" s="99"/>
      <c r="H59" s="99"/>
      <c r="I59" s="100"/>
      <c r="J59" s="101"/>
    </row>
    <row r="60" spans="1:10" s="85" customFormat="1" ht="17.25" customHeight="1">
      <c r="A60" s="129"/>
      <c r="B60" s="102" t="s">
        <v>72</v>
      </c>
      <c r="C60" s="117"/>
      <c r="D60" s="117"/>
      <c r="E60" s="117"/>
      <c r="F60" s="118"/>
      <c r="G60" s="99"/>
      <c r="H60" s="99"/>
      <c r="I60" s="100"/>
      <c r="J60" s="101"/>
    </row>
    <row r="61" spans="1:10" s="85" customFormat="1" ht="35.25" customHeight="1">
      <c r="A61" s="129">
        <v>10</v>
      </c>
      <c r="B61" s="98" t="s">
        <v>143</v>
      </c>
      <c r="C61" s="117">
        <f>SUM(C62:C66)</f>
        <v>1000</v>
      </c>
      <c r="D61" s="117"/>
      <c r="E61" s="117"/>
      <c r="F61" s="117">
        <f>SUM(F62:F66)</f>
        <v>1000</v>
      </c>
      <c r="G61" s="99"/>
      <c r="H61" s="99"/>
      <c r="I61" s="100"/>
      <c r="J61" s="101"/>
    </row>
    <row r="62" spans="1:10" s="85" customFormat="1" ht="17.25" customHeight="1">
      <c r="A62" s="129"/>
      <c r="B62" s="102" t="s">
        <v>11</v>
      </c>
      <c r="C62" s="117"/>
      <c r="D62" s="117"/>
      <c r="E62" s="117"/>
      <c r="F62" s="117"/>
      <c r="G62" s="99"/>
      <c r="H62" s="99"/>
      <c r="I62" s="100"/>
      <c r="J62" s="101"/>
    </row>
    <row r="63" spans="1:10" s="85" customFormat="1" ht="17.25" customHeight="1">
      <c r="A63" s="129"/>
      <c r="B63" s="102" t="s">
        <v>9</v>
      </c>
      <c r="C63" s="117"/>
      <c r="D63" s="117"/>
      <c r="E63" s="117"/>
      <c r="F63" s="117"/>
      <c r="G63" s="99"/>
      <c r="H63" s="99"/>
      <c r="I63" s="100"/>
      <c r="J63" s="101"/>
    </row>
    <row r="64" spans="1:10" s="85" customFormat="1" ht="17.25" customHeight="1">
      <c r="A64" s="129"/>
      <c r="B64" s="102" t="s">
        <v>10</v>
      </c>
      <c r="C64" s="117"/>
      <c r="D64" s="117"/>
      <c r="E64" s="117"/>
      <c r="F64" s="117"/>
      <c r="G64" s="99"/>
      <c r="H64" s="99"/>
      <c r="I64" s="100"/>
      <c r="J64" s="101"/>
    </row>
    <row r="65" spans="1:10" s="85" customFormat="1" ht="17.25" customHeight="1">
      <c r="A65" s="129"/>
      <c r="B65" s="102" t="s">
        <v>110</v>
      </c>
      <c r="C65" s="117">
        <f>SUM(D65:J65)</f>
        <v>1000</v>
      </c>
      <c r="D65" s="117"/>
      <c r="E65" s="117"/>
      <c r="F65" s="117">
        <v>1000</v>
      </c>
      <c r="G65" s="99"/>
      <c r="H65" s="99"/>
      <c r="I65" s="100"/>
      <c r="J65" s="101"/>
    </row>
    <row r="66" spans="1:10" s="85" customFormat="1" ht="17.25" customHeight="1">
      <c r="A66" s="129"/>
      <c r="B66" s="102" t="s">
        <v>72</v>
      </c>
      <c r="C66" s="117"/>
      <c r="D66" s="117"/>
      <c r="E66" s="117"/>
      <c r="F66" s="117"/>
      <c r="G66" s="99"/>
      <c r="H66" s="99"/>
      <c r="I66" s="100"/>
      <c r="J66" s="101"/>
    </row>
    <row r="67" spans="1:10" s="85" customFormat="1" ht="21.75" customHeight="1">
      <c r="A67" s="129"/>
      <c r="B67" s="98" t="s">
        <v>146</v>
      </c>
      <c r="C67" s="117">
        <f>SUM(C68:C72)</f>
        <v>100</v>
      </c>
      <c r="D67" s="117"/>
      <c r="E67" s="117"/>
      <c r="F67" s="117">
        <f>SUM(F68:F72)</f>
        <v>100</v>
      </c>
      <c r="G67" s="99"/>
      <c r="H67" s="99"/>
      <c r="I67" s="100"/>
      <c r="J67" s="101"/>
    </row>
    <row r="68" spans="1:10" s="85" customFormat="1" ht="17.25" customHeight="1">
      <c r="A68" s="129"/>
      <c r="B68" s="102" t="s">
        <v>11</v>
      </c>
      <c r="C68" s="117"/>
      <c r="D68" s="117"/>
      <c r="E68" s="117"/>
      <c r="F68" s="117"/>
      <c r="G68" s="99"/>
      <c r="H68" s="99"/>
      <c r="I68" s="100"/>
      <c r="J68" s="101"/>
    </row>
    <row r="69" spans="1:10" s="85" customFormat="1" ht="17.25" customHeight="1">
      <c r="A69" s="129"/>
      <c r="B69" s="102" t="s">
        <v>9</v>
      </c>
      <c r="C69" s="117"/>
      <c r="D69" s="117"/>
      <c r="E69" s="117"/>
      <c r="F69" s="117"/>
      <c r="G69" s="99"/>
      <c r="H69" s="99"/>
      <c r="I69" s="100"/>
      <c r="J69" s="101"/>
    </row>
    <row r="70" spans="1:10" s="85" customFormat="1" ht="17.25" customHeight="1">
      <c r="A70" s="129"/>
      <c r="B70" s="102" t="s">
        <v>10</v>
      </c>
      <c r="C70" s="117"/>
      <c r="D70" s="117"/>
      <c r="E70" s="117"/>
      <c r="F70" s="117"/>
      <c r="G70" s="99"/>
      <c r="H70" s="99"/>
      <c r="I70" s="100"/>
      <c r="J70" s="101"/>
    </row>
    <row r="71" spans="1:10" s="85" customFormat="1" ht="17.25" customHeight="1">
      <c r="A71" s="129"/>
      <c r="B71" s="102" t="s">
        <v>110</v>
      </c>
      <c r="C71" s="117">
        <f>SUM(D71:J71)</f>
        <v>100</v>
      </c>
      <c r="D71" s="117"/>
      <c r="E71" s="117"/>
      <c r="F71" s="117">
        <v>100</v>
      </c>
      <c r="G71" s="99"/>
      <c r="H71" s="99"/>
      <c r="I71" s="100"/>
      <c r="J71" s="101"/>
    </row>
    <row r="72" spans="1:10" s="85" customFormat="1" ht="17.25" customHeight="1">
      <c r="A72" s="129"/>
      <c r="B72" s="102" t="s">
        <v>72</v>
      </c>
      <c r="C72" s="117"/>
      <c r="D72" s="117"/>
      <c r="E72" s="117"/>
      <c r="F72" s="117"/>
      <c r="G72" s="99"/>
      <c r="H72" s="99"/>
      <c r="I72" s="100"/>
      <c r="J72" s="101"/>
    </row>
    <row r="73" spans="1:10" s="85" customFormat="1" ht="32.25" customHeight="1">
      <c r="A73" s="129">
        <v>11</v>
      </c>
      <c r="B73" s="98" t="s">
        <v>147</v>
      </c>
      <c r="C73" s="117">
        <f>SUM(C74:C78)</f>
        <v>150</v>
      </c>
      <c r="D73" s="117"/>
      <c r="E73" s="117"/>
      <c r="F73" s="117">
        <f>SUM(F74:F78)</f>
        <v>150</v>
      </c>
      <c r="G73" s="99"/>
      <c r="H73" s="99"/>
      <c r="I73" s="100"/>
      <c r="J73" s="101"/>
    </row>
    <row r="74" spans="1:10" s="85" customFormat="1" ht="17.25" customHeight="1">
      <c r="A74" s="129"/>
      <c r="B74" s="102" t="s">
        <v>11</v>
      </c>
      <c r="C74" s="117"/>
      <c r="D74" s="117"/>
      <c r="E74" s="117"/>
      <c r="F74" s="117"/>
      <c r="G74" s="99"/>
      <c r="H74" s="99"/>
      <c r="I74" s="100"/>
      <c r="J74" s="101"/>
    </row>
    <row r="75" spans="1:10" s="85" customFormat="1" ht="17.25" customHeight="1">
      <c r="A75" s="129"/>
      <c r="B75" s="102" t="s">
        <v>9</v>
      </c>
      <c r="C75" s="117"/>
      <c r="D75" s="117"/>
      <c r="E75" s="117"/>
      <c r="F75" s="117"/>
      <c r="G75" s="99"/>
      <c r="H75" s="99"/>
      <c r="I75" s="100"/>
      <c r="J75" s="101"/>
    </row>
    <row r="76" spans="1:10" s="85" customFormat="1" ht="17.25" customHeight="1">
      <c r="A76" s="129"/>
      <c r="B76" s="102" t="s">
        <v>10</v>
      </c>
      <c r="C76" s="117"/>
      <c r="D76" s="117"/>
      <c r="E76" s="117"/>
      <c r="F76" s="118"/>
      <c r="G76" s="99"/>
      <c r="H76" s="99"/>
      <c r="I76" s="100"/>
      <c r="J76" s="101"/>
    </row>
    <row r="77" spans="1:10" s="85" customFormat="1" ht="17.25" customHeight="1">
      <c r="A77" s="129"/>
      <c r="B77" s="102" t="s">
        <v>110</v>
      </c>
      <c r="C77" s="117">
        <f>SUM(D77:J77)</f>
        <v>150</v>
      </c>
      <c r="D77" s="117"/>
      <c r="E77" s="117"/>
      <c r="F77" s="117">
        <v>150</v>
      </c>
      <c r="G77" s="99"/>
      <c r="H77" s="99"/>
      <c r="I77" s="100"/>
      <c r="J77" s="101"/>
    </row>
    <row r="78" spans="1:10" s="85" customFormat="1" ht="17.25" customHeight="1">
      <c r="A78" s="129"/>
      <c r="B78" s="102" t="s">
        <v>72</v>
      </c>
      <c r="C78" s="117"/>
      <c r="D78" s="117"/>
      <c r="E78" s="117"/>
      <c r="F78" s="118"/>
      <c r="G78" s="99"/>
      <c r="H78" s="99"/>
      <c r="I78" s="100"/>
      <c r="J78" s="101"/>
    </row>
    <row r="79" spans="1:10" s="85" customFormat="1" ht="53.25" customHeight="1">
      <c r="A79" s="129">
        <v>12</v>
      </c>
      <c r="B79" s="98" t="s">
        <v>149</v>
      </c>
      <c r="C79" s="117">
        <f>SUM(D79:H79)</f>
        <v>55570.339</v>
      </c>
      <c r="D79" s="117"/>
      <c r="E79" s="117"/>
      <c r="F79" s="118">
        <f>SUM(F81:F84)</f>
        <v>55570.339</v>
      </c>
      <c r="G79" s="99"/>
      <c r="H79" s="99"/>
      <c r="I79" s="100"/>
      <c r="J79" s="101"/>
    </row>
    <row r="80" spans="1:10" s="85" customFormat="1" ht="17.25" customHeight="1">
      <c r="A80" s="129"/>
      <c r="B80" s="102" t="s">
        <v>11</v>
      </c>
      <c r="C80" s="117"/>
      <c r="D80" s="117"/>
      <c r="E80" s="117"/>
      <c r="F80" s="118"/>
      <c r="G80" s="99"/>
      <c r="H80" s="99"/>
      <c r="I80" s="100"/>
      <c r="J80" s="101"/>
    </row>
    <row r="81" spans="1:10" s="85" customFormat="1" ht="17.25" customHeight="1">
      <c r="A81" s="129"/>
      <c r="B81" s="102" t="s">
        <v>9</v>
      </c>
      <c r="C81" s="117"/>
      <c r="D81" s="117"/>
      <c r="E81" s="117"/>
      <c r="F81" s="118"/>
      <c r="G81" s="99"/>
      <c r="H81" s="99"/>
      <c r="I81" s="100"/>
      <c r="J81" s="101"/>
    </row>
    <row r="82" spans="1:10" s="85" customFormat="1" ht="17.25" customHeight="1">
      <c r="A82" s="129"/>
      <c r="B82" s="102" t="s">
        <v>10</v>
      </c>
      <c r="C82" s="117">
        <f>SUM(D82:H82)</f>
        <v>55570.339</v>
      </c>
      <c r="D82" s="117"/>
      <c r="E82" s="117"/>
      <c r="F82" s="180">
        <v>55570.339</v>
      </c>
      <c r="G82" s="99"/>
      <c r="H82" s="99"/>
      <c r="I82" s="100"/>
      <c r="J82" s="101"/>
    </row>
    <row r="83" spans="1:10" s="85" customFormat="1" ht="17.25" customHeight="1">
      <c r="A83" s="129"/>
      <c r="B83" s="102" t="s">
        <v>110</v>
      </c>
      <c r="C83" s="117"/>
      <c r="D83" s="117"/>
      <c r="E83" s="117"/>
      <c r="F83" s="118"/>
      <c r="G83" s="99"/>
      <c r="H83" s="99"/>
      <c r="I83" s="100"/>
      <c r="J83" s="101"/>
    </row>
    <row r="84" spans="1:10" s="85" customFormat="1" ht="17.25" customHeight="1">
      <c r="A84" s="129"/>
      <c r="B84" s="102" t="s">
        <v>72</v>
      </c>
      <c r="C84" s="117"/>
      <c r="D84" s="117"/>
      <c r="E84" s="117"/>
      <c r="F84" s="118"/>
      <c r="G84" s="99"/>
      <c r="H84" s="99"/>
      <c r="I84" s="100"/>
      <c r="J84" s="101"/>
    </row>
    <row r="85" spans="1:10" s="86" customFormat="1" ht="18.75" customHeight="1">
      <c r="A85" s="131"/>
      <c r="B85" s="98" t="s">
        <v>15</v>
      </c>
      <c r="C85" s="119">
        <f>C13+C19+C25+C31+C37+C43+C49+C55+C61+C67+C73+C7+C79</f>
        <v>118362.339</v>
      </c>
      <c r="D85" s="119"/>
      <c r="E85" s="119"/>
      <c r="F85" s="119">
        <f>F13+F19+F25+F31+F37+F43+F49+F55+F61+F67+F73+F7+F79</f>
        <v>118362.339</v>
      </c>
      <c r="G85" s="103"/>
      <c r="H85" s="103"/>
      <c r="I85" s="103"/>
      <c r="J85" s="103"/>
    </row>
    <row r="86" spans="1:10" s="85" customFormat="1" ht="14.25" customHeight="1">
      <c r="A86" s="129"/>
      <c r="B86" s="102" t="s">
        <v>11</v>
      </c>
      <c r="C86" s="117"/>
      <c r="D86" s="117"/>
      <c r="E86" s="117"/>
      <c r="F86" s="118"/>
      <c r="G86" s="99"/>
      <c r="H86" s="99"/>
      <c r="I86" s="99"/>
      <c r="J86" s="101"/>
    </row>
    <row r="87" spans="1:10" s="85" customFormat="1" ht="14.25" customHeight="1">
      <c r="A87" s="129"/>
      <c r="B87" s="102" t="s">
        <v>9</v>
      </c>
      <c r="C87" s="117"/>
      <c r="D87" s="117"/>
      <c r="E87" s="117"/>
      <c r="F87" s="118"/>
      <c r="G87" s="99"/>
      <c r="H87" s="99"/>
      <c r="I87" s="99"/>
      <c r="J87" s="99"/>
    </row>
    <row r="88" spans="1:10" s="85" customFormat="1" ht="15" customHeight="1">
      <c r="A88" s="129"/>
      <c r="B88" s="102" t="s">
        <v>10</v>
      </c>
      <c r="C88" s="117"/>
      <c r="D88" s="117"/>
      <c r="E88" s="117"/>
      <c r="F88" s="118"/>
      <c r="G88" s="99"/>
      <c r="H88" s="99"/>
      <c r="I88" s="99"/>
      <c r="J88" s="99"/>
    </row>
    <row r="89" spans="1:10" s="85" customFormat="1" ht="15.75" customHeight="1">
      <c r="A89" s="129"/>
      <c r="B89" s="102" t="s">
        <v>110</v>
      </c>
      <c r="C89" s="119">
        <f>C17+C23+C29+C35+C41+C47+C53+C59+C65+C71+C77+C11+C82</f>
        <v>118362.339</v>
      </c>
      <c r="D89" s="117"/>
      <c r="E89" s="119"/>
      <c r="F89" s="119">
        <f>F17+F23+F29+F35+F41+F47+F53+F59+F65+F71+F77+F11+F82</f>
        <v>118362.339</v>
      </c>
      <c r="G89" s="99"/>
      <c r="H89" s="99"/>
      <c r="I89" s="100"/>
      <c r="J89" s="101"/>
    </row>
    <row r="90" spans="1:10" s="85" customFormat="1" ht="14.25" customHeight="1">
      <c r="A90" s="129"/>
      <c r="B90" s="102" t="s">
        <v>72</v>
      </c>
      <c r="C90" s="117"/>
      <c r="D90" s="117"/>
      <c r="E90" s="117"/>
      <c r="F90" s="118"/>
      <c r="G90" s="99"/>
      <c r="H90" s="99"/>
      <c r="I90" s="100"/>
      <c r="J90" s="101"/>
    </row>
    <row r="91" spans="1:10" s="85" customFormat="1" ht="14.25" customHeight="1" hidden="1">
      <c r="A91" s="104"/>
      <c r="B91" s="105"/>
      <c r="C91" s="106" t="s">
        <v>23</v>
      </c>
      <c r="D91" s="107">
        <v>873445.6</v>
      </c>
      <c r="E91" s="107">
        <v>796955.7</v>
      </c>
      <c r="F91" s="107">
        <v>1129979.5</v>
      </c>
      <c r="G91" s="107">
        <v>2680746.2</v>
      </c>
      <c r="H91" s="108"/>
      <c r="I91" s="109"/>
      <c r="J91" s="109"/>
    </row>
    <row r="92" spans="1:10" s="85" customFormat="1" ht="14.25" customHeight="1" hidden="1">
      <c r="A92" s="104"/>
      <c r="B92" s="105"/>
      <c r="C92" s="106" t="s">
        <v>22</v>
      </c>
      <c r="D92" s="107">
        <f>D91-D85</f>
        <v>873445.6</v>
      </c>
      <c r="E92" s="107">
        <f>E91-E85</f>
        <v>796955.7</v>
      </c>
      <c r="F92" s="107">
        <f>F91-F85</f>
        <v>1011617.2</v>
      </c>
      <c r="G92" s="107">
        <f>G91-G85</f>
        <v>2680746.2</v>
      </c>
      <c r="H92" s="108"/>
      <c r="I92" s="109"/>
      <c r="J92" s="109"/>
    </row>
    <row r="93" spans="1:10" s="85" customFormat="1" ht="49.5" customHeight="1">
      <c r="A93" s="110" t="s">
        <v>105</v>
      </c>
      <c r="B93" s="109"/>
      <c r="C93" s="109"/>
      <c r="D93" s="111"/>
      <c r="E93" s="111"/>
      <c r="F93" s="109"/>
      <c r="G93" s="109"/>
      <c r="H93" s="166" t="s">
        <v>106</v>
      </c>
      <c r="I93" s="166"/>
      <c r="J93" s="166"/>
    </row>
    <row r="94" spans="1:4" ht="15.75">
      <c r="A94" s="30"/>
      <c r="B94" s="21"/>
      <c r="C94" s="22"/>
      <c r="D94" s="22"/>
    </row>
    <row r="95" spans="1:4" ht="15.75">
      <c r="A95" s="22"/>
      <c r="B95" s="21"/>
      <c r="C95" s="22"/>
      <c r="D95" s="22"/>
    </row>
    <row r="96" spans="2:4" ht="15.75">
      <c r="B96" s="21"/>
      <c r="C96" s="22"/>
      <c r="D96" s="22"/>
    </row>
    <row r="97" spans="1:4" ht="15.75">
      <c r="A97" s="22"/>
      <c r="B97" s="21"/>
      <c r="C97" s="22"/>
      <c r="D97" s="22"/>
    </row>
    <row r="98" ht="15.75">
      <c r="B98" s="21"/>
    </row>
    <row r="99" ht="15.75">
      <c r="B99" s="21"/>
    </row>
    <row r="100" ht="15.75">
      <c r="B100" s="21"/>
    </row>
    <row r="101" ht="15.75">
      <c r="B101" s="21"/>
    </row>
    <row r="102" ht="15.75">
      <c r="B102" s="21"/>
    </row>
    <row r="103" ht="15.75">
      <c r="B103" s="21"/>
    </row>
    <row r="104" ht="15.75">
      <c r="B104" s="21"/>
    </row>
    <row r="105" ht="15.75">
      <c r="B105" s="21"/>
    </row>
    <row r="106" ht="15.75">
      <c r="B106" s="21"/>
    </row>
    <row r="107" ht="15.75">
      <c r="B107" s="21"/>
    </row>
    <row r="108" ht="15.75">
      <c r="B108" s="21"/>
    </row>
    <row r="109" ht="15.75">
      <c r="B109" s="21"/>
    </row>
    <row r="110" ht="15.75">
      <c r="B110" s="21"/>
    </row>
    <row r="111" ht="15.75">
      <c r="B111" s="21"/>
    </row>
    <row r="112" ht="15.75">
      <c r="B112" s="21"/>
    </row>
    <row r="113" ht="15.75">
      <c r="B113" s="21"/>
    </row>
    <row r="114" ht="15.75">
      <c r="B114" s="21"/>
    </row>
    <row r="115" ht="15.75">
      <c r="B115" s="21"/>
    </row>
    <row r="116" ht="15.75">
      <c r="B116" s="21"/>
    </row>
    <row r="117" ht="15.75">
      <c r="B117" s="21"/>
    </row>
    <row r="118" ht="15.75">
      <c r="B118" s="21"/>
    </row>
    <row r="119" ht="15.75">
      <c r="B119" s="21"/>
    </row>
  </sheetData>
  <sheetProtection/>
  <autoFilter ref="A5:I5"/>
  <mergeCells count="14">
    <mergeCell ref="D4:D5"/>
    <mergeCell ref="D3:J3"/>
    <mergeCell ref="I4:J4"/>
    <mergeCell ref="E4:E5"/>
    <mergeCell ref="F4:F5"/>
    <mergeCell ref="H93:J93"/>
    <mergeCell ref="G4:G5"/>
    <mergeCell ref="H4:H5"/>
    <mergeCell ref="H1:J1"/>
    <mergeCell ref="A2:J2"/>
    <mergeCell ref="A6:I6"/>
    <mergeCell ref="A3:A5"/>
    <mergeCell ref="B3:B5"/>
    <mergeCell ref="C3:C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74" r:id="rId1"/>
  <headerFooter differentFirst="1" alignWithMargins="0">
    <oddHeader>&amp;C&amp;P</oddHeader>
  </headerFooter>
  <rowBreaks count="1" manualBreakCount="1">
    <brk id="8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view="pageBreakPreview" zoomScale="88" zoomScaleSheetLayoutView="88" zoomScalePageLayoutView="0" workbookViewId="0" topLeftCell="A10">
      <selection activeCell="A2" sqref="A2:L18"/>
    </sheetView>
  </sheetViews>
  <sheetFormatPr defaultColWidth="9.00390625" defaultRowHeight="12.75"/>
  <cols>
    <col min="1" max="1" width="18.625" style="1" customWidth="1"/>
    <col min="2" max="2" width="22.125" style="1" customWidth="1"/>
    <col min="3" max="3" width="25.125" style="1" customWidth="1"/>
    <col min="4" max="7" width="9.125" style="1" customWidth="1"/>
    <col min="8" max="10" width="16.375" style="1" customWidth="1"/>
    <col min="11" max="11" width="16.625" style="1" customWidth="1"/>
    <col min="12" max="12" width="18.875" style="1" customWidth="1"/>
    <col min="13" max="15" width="13.125" style="45" bestFit="1" customWidth="1"/>
    <col min="16" max="16384" width="9.125" style="1" customWidth="1"/>
  </cols>
  <sheetData>
    <row r="1" spans="9:12" ht="86.25" customHeight="1">
      <c r="I1" s="173" t="s">
        <v>136</v>
      </c>
      <c r="J1" s="173"/>
      <c r="K1" s="174"/>
      <c r="L1" s="174"/>
    </row>
    <row r="2" spans="1:12" ht="41.25" customHeight="1">
      <c r="A2" s="175" t="s">
        <v>123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8.75" customHeight="1">
      <c r="A3" s="133" t="s">
        <v>111</v>
      </c>
      <c r="B3" s="133" t="s">
        <v>52</v>
      </c>
      <c r="C3" s="133" t="s">
        <v>53</v>
      </c>
      <c r="D3" s="133" t="s">
        <v>54</v>
      </c>
      <c r="E3" s="133"/>
      <c r="F3" s="133"/>
      <c r="G3" s="133"/>
      <c r="H3" s="133" t="s">
        <v>59</v>
      </c>
      <c r="I3" s="133"/>
      <c r="J3" s="133"/>
      <c r="K3" s="133"/>
      <c r="L3" s="133"/>
    </row>
    <row r="4" spans="1:12" ht="54" customHeight="1">
      <c r="A4" s="133"/>
      <c r="B4" s="133"/>
      <c r="C4" s="133"/>
      <c r="D4" s="6" t="s">
        <v>55</v>
      </c>
      <c r="E4" s="6" t="s">
        <v>56</v>
      </c>
      <c r="F4" s="6" t="s">
        <v>57</v>
      </c>
      <c r="G4" s="89" t="s">
        <v>58</v>
      </c>
      <c r="H4" s="89">
        <v>2014</v>
      </c>
      <c r="I4" s="89">
        <v>2015</v>
      </c>
      <c r="J4" s="89">
        <v>2016</v>
      </c>
      <c r="K4" s="89">
        <v>2017</v>
      </c>
      <c r="L4" s="89" t="s">
        <v>60</v>
      </c>
    </row>
    <row r="5" spans="1:12" ht="48" customHeight="1">
      <c r="A5" s="176" t="s">
        <v>112</v>
      </c>
      <c r="B5" s="176" t="s">
        <v>113</v>
      </c>
      <c r="C5" s="38" t="s">
        <v>61</v>
      </c>
      <c r="D5" s="8" t="s">
        <v>62</v>
      </c>
      <c r="E5" s="8" t="s">
        <v>62</v>
      </c>
      <c r="F5" s="8" t="s">
        <v>62</v>
      </c>
      <c r="G5" s="50" t="s">
        <v>62</v>
      </c>
      <c r="H5" s="120">
        <f>H7+H8</f>
        <v>1141971.202</v>
      </c>
      <c r="I5" s="120">
        <f>I7+I8</f>
        <v>1349201.7</v>
      </c>
      <c r="J5" s="120">
        <f>J7+J8</f>
        <v>1312326.111</v>
      </c>
      <c r="K5" s="120">
        <f>K7+K8</f>
        <v>1314944.911</v>
      </c>
      <c r="L5" s="120">
        <f>SUM(H5:K5)</f>
        <v>5118443.924</v>
      </c>
    </row>
    <row r="6" spans="1:12" ht="15.75">
      <c r="A6" s="177"/>
      <c r="B6" s="177"/>
      <c r="C6" s="38" t="s">
        <v>63</v>
      </c>
      <c r="D6" s="20"/>
      <c r="E6" s="20"/>
      <c r="F6" s="20"/>
      <c r="G6" s="90"/>
      <c r="H6" s="120"/>
      <c r="I6" s="120"/>
      <c r="J6" s="120"/>
      <c r="K6" s="120"/>
      <c r="L6" s="120"/>
    </row>
    <row r="7" spans="1:18" ht="47.25">
      <c r="A7" s="177"/>
      <c r="B7" s="177"/>
      <c r="C7" s="38" t="s">
        <v>114</v>
      </c>
      <c r="D7" s="23" t="s">
        <v>115</v>
      </c>
      <c r="E7" s="8" t="s">
        <v>62</v>
      </c>
      <c r="F7" s="8" t="s">
        <v>62</v>
      </c>
      <c r="G7" s="50" t="s">
        <v>62</v>
      </c>
      <c r="H7" s="120">
        <f>H11+H15+H18</f>
        <v>1114356.417</v>
      </c>
      <c r="I7" s="120">
        <f>I11+I15+I18</f>
        <v>1230839.361</v>
      </c>
      <c r="J7" s="120">
        <f>J11+J15+J18</f>
        <v>1256387.811</v>
      </c>
      <c r="K7" s="120">
        <f>K11+K15+K18</f>
        <v>1259006.611</v>
      </c>
      <c r="L7" s="120">
        <f>SUM(H7:K7)</f>
        <v>4860590.2</v>
      </c>
      <c r="P7" s="45"/>
      <c r="Q7" s="45"/>
      <c r="R7" s="45"/>
    </row>
    <row r="8" spans="1:18" ht="63.75" customHeight="1">
      <c r="A8" s="177"/>
      <c r="B8" s="177"/>
      <c r="C8" s="38" t="s">
        <v>116</v>
      </c>
      <c r="D8" s="23" t="s">
        <v>122</v>
      </c>
      <c r="E8" s="8" t="s">
        <v>62</v>
      </c>
      <c r="F8" s="8" t="s">
        <v>62</v>
      </c>
      <c r="G8" s="50" t="s">
        <v>62</v>
      </c>
      <c r="H8" s="120">
        <f>H12</f>
        <v>27614.785</v>
      </c>
      <c r="I8" s="120">
        <f>I12</f>
        <v>118362.339</v>
      </c>
      <c r="J8" s="120">
        <f>J12</f>
        <v>55938.3</v>
      </c>
      <c r="K8" s="120">
        <f>K12</f>
        <v>55938.3</v>
      </c>
      <c r="L8" s="120">
        <f>SUM(H8:K8)</f>
        <v>257853.724</v>
      </c>
      <c r="P8" s="45"/>
      <c r="Q8" s="45"/>
      <c r="R8" s="45"/>
    </row>
    <row r="9" spans="1:12" ht="47.25">
      <c r="A9" s="172" t="s">
        <v>64</v>
      </c>
      <c r="B9" s="172" t="s">
        <v>69</v>
      </c>
      <c r="C9" s="38" t="s">
        <v>61</v>
      </c>
      <c r="D9" s="8" t="s">
        <v>62</v>
      </c>
      <c r="E9" s="8" t="s">
        <v>62</v>
      </c>
      <c r="F9" s="8" t="s">
        <v>62</v>
      </c>
      <c r="G9" s="50" t="s">
        <v>62</v>
      </c>
      <c r="H9" s="120">
        <f>H12+H11</f>
        <v>1099624.954</v>
      </c>
      <c r="I9" s="120">
        <f>I12+I11</f>
        <v>1317297.818</v>
      </c>
      <c r="J9" s="120">
        <f>J12+J11</f>
        <v>1280498.329</v>
      </c>
      <c r="K9" s="120">
        <f>K12+K11</f>
        <v>1280498.329</v>
      </c>
      <c r="L9" s="120">
        <f>SUM(H9:K9)</f>
        <v>4977919.43</v>
      </c>
    </row>
    <row r="10" spans="1:12" ht="15.75">
      <c r="A10" s="172"/>
      <c r="B10" s="172"/>
      <c r="C10" s="38" t="s">
        <v>63</v>
      </c>
      <c r="D10" s="20"/>
      <c r="E10" s="20"/>
      <c r="F10" s="20"/>
      <c r="G10" s="90"/>
      <c r="H10" s="120"/>
      <c r="I10" s="120"/>
      <c r="J10" s="120"/>
      <c r="K10" s="120"/>
      <c r="L10" s="120"/>
    </row>
    <row r="11" spans="1:18" ht="47.25">
      <c r="A11" s="172"/>
      <c r="B11" s="172"/>
      <c r="C11" s="38" t="s">
        <v>114</v>
      </c>
      <c r="D11" s="23" t="s">
        <v>115</v>
      </c>
      <c r="E11" s="8" t="s">
        <v>62</v>
      </c>
      <c r="F11" s="8" t="s">
        <v>62</v>
      </c>
      <c r="G11" s="50" t="s">
        <v>62</v>
      </c>
      <c r="H11" s="120">
        <f>'Ресурсное обеспечение'!D12-'Распределение расходов'!H12</f>
        <v>1072010.169</v>
      </c>
      <c r="I11" s="120">
        <f>'Ресурсное обеспечение'!E12-'Распределение расходов'!I12</f>
        <v>1198935.479</v>
      </c>
      <c r="J11" s="120">
        <f>'Ресурсное обеспечение'!F12-'Распределение расходов'!J12</f>
        <v>1224560.029</v>
      </c>
      <c r="K11" s="120">
        <f>'Ресурсное обеспечение'!G12-'Распределение расходов'!K12</f>
        <v>1224560.029</v>
      </c>
      <c r="L11" s="120">
        <f>SUM(H11:K11)</f>
        <v>4720065.706</v>
      </c>
      <c r="P11" s="45"/>
      <c r="Q11" s="45"/>
      <c r="R11" s="45"/>
    </row>
    <row r="12" spans="1:12" ht="63">
      <c r="A12" s="172"/>
      <c r="B12" s="172"/>
      <c r="C12" s="38" t="s">
        <v>116</v>
      </c>
      <c r="D12" s="23" t="s">
        <v>122</v>
      </c>
      <c r="E12" s="8" t="s">
        <v>62</v>
      </c>
      <c r="F12" s="8" t="s">
        <v>62</v>
      </c>
      <c r="G12" s="50" t="s">
        <v>62</v>
      </c>
      <c r="H12" s="120">
        <v>27614.785</v>
      </c>
      <c r="I12" s="120">
        <v>118362.339</v>
      </c>
      <c r="J12" s="120">
        <v>55938.3</v>
      </c>
      <c r="K12" s="120">
        <v>55938.3</v>
      </c>
      <c r="L12" s="120">
        <f aca="true" t="shared" si="0" ref="L12:L18">SUM(H12:K12)</f>
        <v>257853.724</v>
      </c>
    </row>
    <row r="13" spans="1:18" ht="47.25">
      <c r="A13" s="172" t="s">
        <v>65</v>
      </c>
      <c r="B13" s="172" t="s">
        <v>117</v>
      </c>
      <c r="C13" s="38" t="s">
        <v>61</v>
      </c>
      <c r="D13" s="8" t="s">
        <v>62</v>
      </c>
      <c r="E13" s="8" t="s">
        <v>62</v>
      </c>
      <c r="F13" s="8" t="s">
        <v>62</v>
      </c>
      <c r="G13" s="50" t="s">
        <v>62</v>
      </c>
      <c r="H13" s="120">
        <f>H15</f>
        <v>23962.948</v>
      </c>
      <c r="I13" s="120">
        <f>I15</f>
        <v>25220.682</v>
      </c>
      <c r="J13" s="120">
        <f>J15</f>
        <v>25220.682</v>
      </c>
      <c r="K13" s="120">
        <f>K15</f>
        <v>25220.682</v>
      </c>
      <c r="L13" s="120">
        <f t="shared" si="0"/>
        <v>99624.994</v>
      </c>
      <c r="P13" s="45"/>
      <c r="Q13" s="45"/>
      <c r="R13" s="45"/>
    </row>
    <row r="14" spans="1:18" ht="15.75">
      <c r="A14" s="172"/>
      <c r="B14" s="172"/>
      <c r="C14" s="38" t="s">
        <v>63</v>
      </c>
      <c r="D14" s="20"/>
      <c r="E14" s="20"/>
      <c r="F14" s="20"/>
      <c r="G14" s="90"/>
      <c r="H14" s="120"/>
      <c r="I14" s="120"/>
      <c r="J14" s="120"/>
      <c r="K14" s="120"/>
      <c r="L14" s="120"/>
      <c r="P14" s="45"/>
      <c r="Q14" s="45"/>
      <c r="R14" s="45"/>
    </row>
    <row r="15" spans="1:18" ht="47.25">
      <c r="A15" s="172"/>
      <c r="B15" s="172"/>
      <c r="C15" s="38" t="s">
        <v>114</v>
      </c>
      <c r="D15" s="23" t="s">
        <v>115</v>
      </c>
      <c r="E15" s="8" t="s">
        <v>62</v>
      </c>
      <c r="F15" s="8" t="s">
        <v>62</v>
      </c>
      <c r="G15" s="50" t="s">
        <v>62</v>
      </c>
      <c r="H15" s="125">
        <f>'Ресурсное обеспечение'!D24</f>
        <v>23962.948</v>
      </c>
      <c r="I15" s="125">
        <f>'Ресурсное обеспечение'!E24</f>
        <v>25220.682</v>
      </c>
      <c r="J15" s="125">
        <f>'Ресурсное обеспечение'!F24</f>
        <v>25220.682</v>
      </c>
      <c r="K15" s="125">
        <f>'Ресурсное обеспечение'!G24</f>
        <v>25220.682</v>
      </c>
      <c r="L15" s="120">
        <f t="shared" si="0"/>
        <v>99624.994</v>
      </c>
      <c r="P15" s="45"/>
      <c r="Q15" s="45"/>
      <c r="R15" s="45"/>
    </row>
    <row r="16" spans="1:12" ht="47.25">
      <c r="A16" s="172" t="s">
        <v>66</v>
      </c>
      <c r="B16" s="172" t="s">
        <v>119</v>
      </c>
      <c r="C16" s="38" t="s">
        <v>61</v>
      </c>
      <c r="D16" s="8" t="s">
        <v>62</v>
      </c>
      <c r="E16" s="8" t="s">
        <v>62</v>
      </c>
      <c r="F16" s="8" t="s">
        <v>62</v>
      </c>
      <c r="G16" s="50" t="s">
        <v>62</v>
      </c>
      <c r="H16" s="120">
        <f>H18</f>
        <v>18383.3</v>
      </c>
      <c r="I16" s="120">
        <f>I18</f>
        <v>6683.2</v>
      </c>
      <c r="J16" s="120">
        <f>J18</f>
        <v>6607.1</v>
      </c>
      <c r="K16" s="120">
        <f>K18</f>
        <v>9225.9</v>
      </c>
      <c r="L16" s="120">
        <f t="shared" si="0"/>
        <v>40899.5</v>
      </c>
    </row>
    <row r="17" spans="1:12" ht="15.75">
      <c r="A17" s="172"/>
      <c r="B17" s="172"/>
      <c r="C17" s="38" t="s">
        <v>63</v>
      </c>
      <c r="D17" s="20"/>
      <c r="E17" s="20"/>
      <c r="F17" s="20"/>
      <c r="G17" s="90"/>
      <c r="H17" s="120"/>
      <c r="I17" s="120"/>
      <c r="J17" s="120"/>
      <c r="K17" s="120"/>
      <c r="L17" s="120"/>
    </row>
    <row r="18" spans="1:18" ht="51.75" customHeight="1">
      <c r="A18" s="172"/>
      <c r="B18" s="172"/>
      <c r="C18" s="38" t="s">
        <v>114</v>
      </c>
      <c r="D18" s="23" t="s">
        <v>115</v>
      </c>
      <c r="E18" s="8" t="s">
        <v>62</v>
      </c>
      <c r="F18" s="8" t="s">
        <v>62</v>
      </c>
      <c r="G18" s="50" t="s">
        <v>62</v>
      </c>
      <c r="H18" s="120">
        <f>'Ресурсное обеспечение'!D26</f>
        <v>18383.3</v>
      </c>
      <c r="I18" s="120">
        <f>'Ресурсное обеспечение'!E26</f>
        <v>6683.2</v>
      </c>
      <c r="J18" s="120">
        <f>'Ресурсное обеспечение'!F26</f>
        <v>6607.1</v>
      </c>
      <c r="K18" s="120">
        <f>'Ресурсное обеспечение'!G26</f>
        <v>9225.9</v>
      </c>
      <c r="L18" s="120">
        <f t="shared" si="0"/>
        <v>40899.5</v>
      </c>
      <c r="P18" s="45"/>
      <c r="Q18" s="45"/>
      <c r="R18" s="45"/>
    </row>
    <row r="20" spans="1:12" ht="18.75" customHeight="1">
      <c r="A20" s="1" t="s">
        <v>105</v>
      </c>
      <c r="L20" s="1" t="s">
        <v>106</v>
      </c>
    </row>
  </sheetData>
  <sheetProtection/>
  <mergeCells count="15">
    <mergeCell ref="I1:L1"/>
    <mergeCell ref="A2:L2"/>
    <mergeCell ref="D3:G3"/>
    <mergeCell ref="A5:A8"/>
    <mergeCell ref="B5:B8"/>
    <mergeCell ref="A13:A15"/>
    <mergeCell ref="B13:B15"/>
    <mergeCell ref="A16:A18"/>
    <mergeCell ref="A3:A4"/>
    <mergeCell ref="A9:A12"/>
    <mergeCell ref="B9:B12"/>
    <mergeCell ref="H3:L3"/>
    <mergeCell ref="C3:C4"/>
    <mergeCell ref="B3:B4"/>
    <mergeCell ref="B16:B18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76" r:id="rId1"/>
  <headerFooter differentFirst="1">
    <oddHeader>&amp;C&amp;P</oddHeader>
  </headerFooter>
  <rowBreaks count="1" manualBreakCount="1">
    <brk id="1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138"/>
  <sheetViews>
    <sheetView tabSelected="1" view="pageBreakPreview" zoomScale="96" zoomScaleSheetLayoutView="96" zoomScalePageLayoutView="0" workbookViewId="0" topLeftCell="A2">
      <selection activeCell="G12" sqref="G12"/>
    </sheetView>
  </sheetViews>
  <sheetFormatPr defaultColWidth="9.00390625" defaultRowHeight="12.75"/>
  <cols>
    <col min="1" max="1" width="18.375" style="10" customWidth="1"/>
    <col min="2" max="2" width="29.625" style="10" customWidth="1"/>
    <col min="3" max="3" width="48.25390625" style="10" customWidth="1"/>
    <col min="4" max="8" width="16.00390625" style="10" customWidth="1"/>
    <col min="9" max="11" width="14.75390625" style="43" bestFit="1" customWidth="1"/>
    <col min="12" max="16384" width="9.125" style="10" customWidth="1"/>
  </cols>
  <sheetData>
    <row r="1" spans="3:8" ht="85.5" customHeight="1">
      <c r="C1" s="1"/>
      <c r="E1" s="178" t="s">
        <v>132</v>
      </c>
      <c r="F1" s="178"/>
      <c r="G1" s="178"/>
      <c r="H1" s="178"/>
    </row>
    <row r="2" spans="1:8" ht="55.5" customHeight="1">
      <c r="A2" s="175" t="s">
        <v>118</v>
      </c>
      <c r="B2" s="175"/>
      <c r="C2" s="175"/>
      <c r="D2" s="175"/>
      <c r="E2" s="175"/>
      <c r="F2" s="175"/>
      <c r="G2" s="175"/>
      <c r="H2" s="175"/>
    </row>
    <row r="3" spans="1:8" ht="33.75" customHeight="1">
      <c r="A3" s="133" t="s">
        <v>49</v>
      </c>
      <c r="B3" s="133" t="s">
        <v>121</v>
      </c>
      <c r="C3" s="137" t="s">
        <v>73</v>
      </c>
      <c r="D3" s="133" t="s">
        <v>51</v>
      </c>
      <c r="E3" s="133"/>
      <c r="F3" s="133"/>
      <c r="G3" s="133"/>
      <c r="H3" s="133"/>
    </row>
    <row r="4" spans="1:8" ht="36" customHeight="1">
      <c r="A4" s="133"/>
      <c r="B4" s="133"/>
      <c r="C4" s="138"/>
      <c r="D4" s="33" t="s">
        <v>26</v>
      </c>
      <c r="E4" s="33" t="s">
        <v>27</v>
      </c>
      <c r="F4" s="33" t="s">
        <v>28</v>
      </c>
      <c r="G4" s="33" t="s">
        <v>29</v>
      </c>
      <c r="H4" s="33" t="s">
        <v>60</v>
      </c>
    </row>
    <row r="5" spans="1:8" ht="15.75" customHeight="1">
      <c r="A5" s="137" t="s">
        <v>112</v>
      </c>
      <c r="B5" s="137" t="s">
        <v>113</v>
      </c>
      <c r="C5" s="91" t="s">
        <v>8</v>
      </c>
      <c r="D5" s="122">
        <f>D26+D19+D12</f>
        <v>1141971.202</v>
      </c>
      <c r="E5" s="122">
        <f>E26+E19+E12</f>
        <v>1349201.7</v>
      </c>
      <c r="F5" s="122">
        <f>F26+F19+F12</f>
        <v>1312326.111</v>
      </c>
      <c r="G5" s="122">
        <f>G26+G19+G12</f>
        <v>1314944.911</v>
      </c>
      <c r="H5" s="122">
        <f>H26+H19+H12</f>
        <v>5118443.924</v>
      </c>
    </row>
    <row r="6" spans="1:8" ht="15.75">
      <c r="A6" s="138"/>
      <c r="B6" s="138"/>
      <c r="C6" s="92" t="s">
        <v>11</v>
      </c>
      <c r="D6" s="123"/>
      <c r="E6" s="123"/>
      <c r="F6" s="123"/>
      <c r="G6" s="124"/>
      <c r="H6" s="122"/>
    </row>
    <row r="7" spans="1:8" ht="15.75" customHeight="1">
      <c r="A7" s="138"/>
      <c r="B7" s="138"/>
      <c r="C7" s="93" t="s">
        <v>19</v>
      </c>
      <c r="D7" s="122">
        <f aca="true" t="shared" si="0" ref="D7:G8">D14+D21+D28</f>
        <v>11383.2</v>
      </c>
      <c r="E7" s="122">
        <f t="shared" si="0"/>
        <v>1167.4</v>
      </c>
      <c r="F7" s="122">
        <f t="shared" si="0"/>
        <v>1767.3</v>
      </c>
      <c r="G7" s="122">
        <f t="shared" si="0"/>
        <v>2926.6</v>
      </c>
      <c r="H7" s="122">
        <f>SUM(D7:G7)</f>
        <v>17244.5</v>
      </c>
    </row>
    <row r="8" spans="1:8" ht="15.75">
      <c r="A8" s="138"/>
      <c r="B8" s="138"/>
      <c r="C8" s="93" t="s">
        <v>10</v>
      </c>
      <c r="D8" s="122">
        <f t="shared" si="0"/>
        <v>400729.199</v>
      </c>
      <c r="E8" s="122">
        <f t="shared" si="0"/>
        <v>519969.339</v>
      </c>
      <c r="F8" s="122">
        <f t="shared" si="0"/>
        <v>463636.72</v>
      </c>
      <c r="G8" s="122">
        <f t="shared" si="0"/>
        <v>465096.22</v>
      </c>
      <c r="H8" s="122">
        <f>SUM(D8:G8)</f>
        <v>1849431.478</v>
      </c>
    </row>
    <row r="9" spans="1:8" ht="15" customHeight="1">
      <c r="A9" s="138"/>
      <c r="B9" s="138"/>
      <c r="C9" s="93" t="s">
        <v>72</v>
      </c>
      <c r="D9" s="122"/>
      <c r="E9" s="122"/>
      <c r="F9" s="122"/>
      <c r="G9" s="122"/>
      <c r="H9" s="122"/>
    </row>
    <row r="10" spans="1:8" ht="15.75">
      <c r="A10" s="138"/>
      <c r="B10" s="138"/>
      <c r="C10" s="93" t="s">
        <v>12</v>
      </c>
      <c r="D10" s="122">
        <f>D17+D24+D31</f>
        <v>729858.803</v>
      </c>
      <c r="E10" s="122">
        <f>E17+E24+E31</f>
        <v>828064.961</v>
      </c>
      <c r="F10" s="122">
        <f>F17+F24+F31</f>
        <v>846922.091</v>
      </c>
      <c r="G10" s="122">
        <f>G17+G24+G31</f>
        <v>846922.091</v>
      </c>
      <c r="H10" s="122">
        <f>SUM(D10:G10)</f>
        <v>3251767.946</v>
      </c>
    </row>
    <row r="11" spans="1:8" ht="15.75">
      <c r="A11" s="139"/>
      <c r="B11" s="139"/>
      <c r="C11" s="93" t="s">
        <v>50</v>
      </c>
      <c r="D11" s="122"/>
      <c r="E11" s="122"/>
      <c r="F11" s="122"/>
      <c r="G11" s="122"/>
      <c r="H11" s="122"/>
    </row>
    <row r="12" spans="1:14" ht="15.75" customHeight="1">
      <c r="A12" s="137" t="s">
        <v>67</v>
      </c>
      <c r="B12" s="137" t="s">
        <v>69</v>
      </c>
      <c r="C12" s="91" t="s">
        <v>8</v>
      </c>
      <c r="D12" s="122">
        <f>SUM(D14:D18)</f>
        <v>1099624.954</v>
      </c>
      <c r="E12" s="122">
        <f>SUM(E14:E18)</f>
        <v>1317297.818</v>
      </c>
      <c r="F12" s="122">
        <f>SUM(F14:F18)</f>
        <v>1280498.329</v>
      </c>
      <c r="G12" s="122">
        <f>SUM(G14:G18)</f>
        <v>1280498.329</v>
      </c>
      <c r="H12" s="122">
        <f>SUM(D12:G12)</f>
        <v>4977919.43</v>
      </c>
      <c r="L12" s="46"/>
      <c r="M12" s="46"/>
      <c r="N12" s="46"/>
    </row>
    <row r="13" spans="1:8" ht="15.75" customHeight="1">
      <c r="A13" s="138"/>
      <c r="B13" s="138"/>
      <c r="C13" s="92" t="s">
        <v>11</v>
      </c>
      <c r="D13" s="122"/>
      <c r="E13" s="122"/>
      <c r="F13" s="122"/>
      <c r="G13" s="124"/>
      <c r="H13" s="122"/>
    </row>
    <row r="14" spans="1:8" ht="15.75">
      <c r="A14" s="138"/>
      <c r="B14" s="138"/>
      <c r="C14" s="93" t="s">
        <v>19</v>
      </c>
      <c r="D14" s="122"/>
      <c r="E14" s="122"/>
      <c r="F14" s="122"/>
      <c r="G14" s="124"/>
      <c r="H14" s="122"/>
    </row>
    <row r="15" spans="1:8" ht="15.75">
      <c r="A15" s="138"/>
      <c r="B15" s="138"/>
      <c r="C15" s="93" t="s">
        <v>10</v>
      </c>
      <c r="D15" s="124">
        <v>393729.099</v>
      </c>
      <c r="E15" s="124">
        <v>514453.539</v>
      </c>
      <c r="F15" s="124">
        <v>458796.92</v>
      </c>
      <c r="G15" s="124">
        <v>458796.92</v>
      </c>
      <c r="H15" s="122">
        <f>SUM(D15:G15)</f>
        <v>1825776.478</v>
      </c>
    </row>
    <row r="16" spans="1:8" ht="15.75" customHeight="1">
      <c r="A16" s="138"/>
      <c r="B16" s="138"/>
      <c r="C16" s="93" t="s">
        <v>72</v>
      </c>
      <c r="D16" s="122"/>
      <c r="E16" s="122"/>
      <c r="F16" s="122"/>
      <c r="G16" s="122"/>
      <c r="H16" s="122"/>
    </row>
    <row r="17" spans="1:8" ht="15.75">
      <c r="A17" s="138"/>
      <c r="B17" s="138"/>
      <c r="C17" s="93" t="s">
        <v>12</v>
      </c>
      <c r="D17" s="121">
        <v>705895.855</v>
      </c>
      <c r="E17" s="122">
        <v>802844.279</v>
      </c>
      <c r="F17" s="122">
        <v>821701.409</v>
      </c>
      <c r="G17" s="122">
        <v>821701.409</v>
      </c>
      <c r="H17" s="122">
        <f>SUM(D17:G17)</f>
        <v>3152142.952</v>
      </c>
    </row>
    <row r="18" spans="1:8" ht="15.75">
      <c r="A18" s="139"/>
      <c r="B18" s="139"/>
      <c r="C18" s="93" t="s">
        <v>50</v>
      </c>
      <c r="D18" s="122"/>
      <c r="E18" s="122"/>
      <c r="F18" s="122"/>
      <c r="G18" s="124"/>
      <c r="H18" s="122"/>
    </row>
    <row r="19" spans="1:14" ht="15.75" customHeight="1">
      <c r="A19" s="137" t="s">
        <v>68</v>
      </c>
      <c r="B19" s="137" t="s">
        <v>117</v>
      </c>
      <c r="C19" s="91" t="s">
        <v>8</v>
      </c>
      <c r="D19" s="122">
        <f>SUM(D21:D25)</f>
        <v>23962.948</v>
      </c>
      <c r="E19" s="122">
        <f>SUM(E21:E25)</f>
        <v>25220.682</v>
      </c>
      <c r="F19" s="122">
        <f>SUM(F21:F25)</f>
        <v>25220.682</v>
      </c>
      <c r="G19" s="122">
        <f>SUM(G21:G25)</f>
        <v>25220.682</v>
      </c>
      <c r="H19" s="122">
        <f>SUM(D19:G19)</f>
        <v>99624.994</v>
      </c>
      <c r="L19" s="46"/>
      <c r="M19" s="46"/>
      <c r="N19" s="46"/>
    </row>
    <row r="20" spans="1:8" ht="15.75">
      <c r="A20" s="138"/>
      <c r="B20" s="138"/>
      <c r="C20" s="92" t="s">
        <v>11</v>
      </c>
      <c r="D20" s="124"/>
      <c r="E20" s="124"/>
      <c r="F20" s="124"/>
      <c r="G20" s="124"/>
      <c r="H20" s="122"/>
    </row>
    <row r="21" spans="1:8" ht="15.75">
      <c r="A21" s="138"/>
      <c r="B21" s="138"/>
      <c r="C21" s="93" t="s">
        <v>19</v>
      </c>
      <c r="D21" s="122"/>
      <c r="E21" s="122"/>
      <c r="F21" s="122"/>
      <c r="G21" s="124"/>
      <c r="H21" s="122"/>
    </row>
    <row r="22" spans="1:8" ht="15.75">
      <c r="A22" s="138"/>
      <c r="B22" s="138"/>
      <c r="C22" s="93" t="s">
        <v>10</v>
      </c>
      <c r="D22" s="122"/>
      <c r="E22" s="122"/>
      <c r="F22" s="122"/>
      <c r="G22" s="122"/>
      <c r="H22" s="122"/>
    </row>
    <row r="23" spans="1:8" ht="15.75" customHeight="1">
      <c r="A23" s="138"/>
      <c r="B23" s="138"/>
      <c r="C23" s="94" t="s">
        <v>72</v>
      </c>
      <c r="D23" s="122"/>
      <c r="E23" s="122"/>
      <c r="F23" s="122"/>
      <c r="G23" s="124"/>
      <c r="H23" s="122"/>
    </row>
    <row r="24" spans="1:8" ht="15.75">
      <c r="A24" s="138"/>
      <c r="B24" s="138"/>
      <c r="C24" s="93" t="s">
        <v>12</v>
      </c>
      <c r="D24" s="122">
        <v>23962.948</v>
      </c>
      <c r="E24" s="122">
        <v>25220.682</v>
      </c>
      <c r="F24" s="122">
        <v>25220.682</v>
      </c>
      <c r="G24" s="122">
        <v>25220.682</v>
      </c>
      <c r="H24" s="122">
        <f>SUM(D24:G24)</f>
        <v>99624.994</v>
      </c>
    </row>
    <row r="25" spans="1:8" ht="15.75">
      <c r="A25" s="139"/>
      <c r="B25" s="139"/>
      <c r="C25" s="93" t="s">
        <v>50</v>
      </c>
      <c r="D25" s="122"/>
      <c r="E25" s="122"/>
      <c r="F25" s="122"/>
      <c r="G25" s="124"/>
      <c r="H25" s="122"/>
    </row>
    <row r="26" spans="1:14" ht="15.75" customHeight="1">
      <c r="A26" s="137" t="s">
        <v>66</v>
      </c>
      <c r="B26" s="137" t="s">
        <v>120</v>
      </c>
      <c r="C26" s="91" t="s">
        <v>8</v>
      </c>
      <c r="D26" s="122">
        <f>SUM(D28:D32)</f>
        <v>18383.3</v>
      </c>
      <c r="E26" s="122">
        <f>SUM(E28:E32)</f>
        <v>6683.2</v>
      </c>
      <c r="F26" s="122">
        <f>SUM(F28:F32)</f>
        <v>6607.1</v>
      </c>
      <c r="G26" s="122">
        <f>SUM(G28:G32)</f>
        <v>9225.9</v>
      </c>
      <c r="H26" s="122">
        <f>SUM(D26:G26)</f>
        <v>40899.5</v>
      </c>
      <c r="L26" s="46"/>
      <c r="M26" s="46"/>
      <c r="N26" s="46"/>
    </row>
    <row r="27" spans="1:8" ht="15.75" customHeight="1">
      <c r="A27" s="138"/>
      <c r="B27" s="138"/>
      <c r="C27" s="92" t="s">
        <v>11</v>
      </c>
      <c r="D27" s="122"/>
      <c r="E27" s="122"/>
      <c r="F27" s="122"/>
      <c r="G27" s="124"/>
      <c r="H27" s="122"/>
    </row>
    <row r="28" spans="1:8" ht="15.75">
      <c r="A28" s="138"/>
      <c r="B28" s="138"/>
      <c r="C28" s="93" t="s">
        <v>19</v>
      </c>
      <c r="D28" s="122">
        <v>11383.2</v>
      </c>
      <c r="E28" s="122">
        <v>1167.4</v>
      </c>
      <c r="F28" s="122">
        <v>1767.3</v>
      </c>
      <c r="G28" s="124">
        <v>2926.6</v>
      </c>
      <c r="H28" s="122">
        <f>SUM(D28:G28)</f>
        <v>17244.5</v>
      </c>
    </row>
    <row r="29" spans="1:8" ht="15.75">
      <c r="A29" s="138"/>
      <c r="B29" s="138"/>
      <c r="C29" s="93" t="s">
        <v>10</v>
      </c>
      <c r="D29" s="122">
        <v>7000.1</v>
      </c>
      <c r="E29" s="122">
        <v>5515.8</v>
      </c>
      <c r="F29" s="122">
        <v>4839.8</v>
      </c>
      <c r="G29" s="122">
        <v>6299.3</v>
      </c>
      <c r="H29" s="122">
        <f>SUM(D29:G29)</f>
        <v>23655</v>
      </c>
    </row>
    <row r="30" spans="1:8" ht="15.75" customHeight="1">
      <c r="A30" s="138"/>
      <c r="B30" s="138"/>
      <c r="C30" s="93" t="s">
        <v>72</v>
      </c>
      <c r="D30" s="122"/>
      <c r="E30" s="122"/>
      <c r="F30" s="122"/>
      <c r="G30" s="124"/>
      <c r="H30" s="122"/>
    </row>
    <row r="31" spans="1:8" ht="15.75">
      <c r="A31" s="138"/>
      <c r="B31" s="138"/>
      <c r="C31" s="93" t="s">
        <v>12</v>
      </c>
      <c r="D31" s="87"/>
      <c r="E31" s="87"/>
      <c r="F31" s="87"/>
      <c r="G31" s="88"/>
      <c r="H31" s="87"/>
    </row>
    <row r="32" spans="1:8" ht="15.75">
      <c r="A32" s="139"/>
      <c r="B32" s="139"/>
      <c r="C32" s="93" t="s">
        <v>50</v>
      </c>
      <c r="D32" s="87"/>
      <c r="E32" s="87"/>
      <c r="F32" s="87"/>
      <c r="G32" s="88"/>
      <c r="H32" s="87"/>
    </row>
    <row r="33" spans="1:11" s="1" customFormat="1" ht="30.75" customHeight="1">
      <c r="A33" s="37" t="s">
        <v>105</v>
      </c>
      <c r="B33" s="37"/>
      <c r="C33" s="95"/>
      <c r="D33" s="96"/>
      <c r="E33" s="97"/>
      <c r="F33" s="97"/>
      <c r="G33" s="179" t="s">
        <v>106</v>
      </c>
      <c r="H33" s="179"/>
      <c r="I33" s="44"/>
      <c r="J33" s="45"/>
      <c r="K33" s="45"/>
    </row>
    <row r="42" ht="15">
      <c r="K42" s="43" t="s">
        <v>3</v>
      </c>
    </row>
    <row r="138" ht="105" customHeight="1">
      <c r="M138" s="1"/>
    </row>
  </sheetData>
  <sheetProtection/>
  <mergeCells count="15">
    <mergeCell ref="E1:H1"/>
    <mergeCell ref="G33:H33"/>
    <mergeCell ref="C3:C4"/>
    <mergeCell ref="A3:A4"/>
    <mergeCell ref="B3:B4"/>
    <mergeCell ref="A12:A18"/>
    <mergeCell ref="B12:B18"/>
    <mergeCell ref="A5:A11"/>
    <mergeCell ref="B5:B11"/>
    <mergeCell ref="D3:H3"/>
    <mergeCell ref="A19:A25"/>
    <mergeCell ref="B19:B25"/>
    <mergeCell ref="A26:A32"/>
    <mergeCell ref="B26:B32"/>
    <mergeCell ref="A2:H2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2" r:id="rId1"/>
  <headerFooter differentFirst="1">
    <oddHeader>&amp;C&amp;P</oddHead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Азанов В.В.</cp:lastModifiedBy>
  <cp:lastPrinted>2013-10-22T01:37:10Z</cp:lastPrinted>
  <dcterms:created xsi:type="dcterms:W3CDTF">2005-05-23T09:57:53Z</dcterms:created>
  <dcterms:modified xsi:type="dcterms:W3CDTF">2015-04-15T08:04:06Z</dcterms:modified>
  <cp:category/>
  <cp:version/>
  <cp:contentType/>
  <cp:contentStatus/>
</cp:coreProperties>
</file>